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bernd\# Dateien\Arbeit\LAG Arbeit\03_LAG Arbeit Aktivitäten &amp; Info-Materialien\"/>
    </mc:Choice>
  </mc:AlternateContent>
  <xr:revisionPtr revIDLastSave="0" documentId="13_ncr:1_{05CB0715-6651-4DCE-A837-6079E6602B54}" xr6:coauthVersionLast="45" xr6:coauthVersionMax="45" xr10:uidLastSave="{00000000-0000-0000-0000-000000000000}"/>
  <bookViews>
    <workbookView xWindow="264" yWindow="60" windowWidth="22680" windowHeight="11256" activeTab="1" xr2:uid="{00000000-000D-0000-FFFF-FFFF00000000}"/>
  </bookViews>
  <sheets>
    <sheet name="Hamburg" sheetId="3" r:id="rId1"/>
    <sheet name="Hamburg inkl. Staffel" sheetId="9" r:id="rId2"/>
    <sheet name="Bundesländer im Vergleich" sheetId="8" state="hidden" r:id="rId3"/>
  </sheets>
  <externalReferences>
    <externalReference r:id="rId4"/>
    <externalReference r:id="rId5"/>
    <externalReference r:id="rId6"/>
    <externalReference r:id="rId7"/>
  </externalReferences>
  <definedNames>
    <definedName name="_A1">#REF!</definedName>
    <definedName name="_d11">#REF!</definedName>
    <definedName name="aaaaaaaaaa">[1]Zugang!#REF!</definedName>
    <definedName name="Art">#REF!</definedName>
    <definedName name="Bea">#REF!</definedName>
    <definedName name="Bee">#REF!</definedName>
    <definedName name="Berichtszeit">#REF!</definedName>
    <definedName name="Berichtszeit9">#REF!</definedName>
    <definedName name="Blatt">[2]mit_zkT!#REF!</definedName>
    <definedName name="Copyright">#REF!</definedName>
    <definedName name="DAT0">#REF!</definedName>
    <definedName name="Datei">#REF!</definedName>
    <definedName name="Datei_aktuell">#REF!</definedName>
    <definedName name="Datum">#REF!</definedName>
    <definedName name="DM">1.95583</definedName>
    <definedName name="dritter_monat">'[3]SGB i'!#REF!</definedName>
    <definedName name="dritter_monat_vj">'[3]SGB i'!#REF!</definedName>
    <definedName name="dritter_monat_vj2">'[3]SGB i'!#REF!</definedName>
    <definedName name="dritter_monat_vj3">'[3]SGB i'!#REF!</definedName>
    <definedName name="dritter_monat2">'[3]SGB i'!#REF!</definedName>
    <definedName name="dritter_monat3">'[3]SGB i'!#REF!</definedName>
    <definedName name="_xlnm.Print_Area" localSheetId="1">'Hamburg inkl. Staffel'!$A$22:$J$96</definedName>
    <definedName name="DruckM">#REF!</definedName>
    <definedName name="_xlnm.Print_Titles" localSheetId="1">'Hamburg inkl. Staffel'!$A:$C</definedName>
    <definedName name="EUR">1</definedName>
    <definedName name="fussn1">#REF!</definedName>
    <definedName name="fussn2">#REF!</definedName>
    <definedName name="fussn3">#REF!</definedName>
    <definedName name="fussn4">[4]Tabelle1!#REF!</definedName>
    <definedName name="fussn5">[4]Tabelle1!#REF!</definedName>
    <definedName name="fussn6">[4]Tabelle1!#REF!</definedName>
    <definedName name="fussn7">[4]Tabelle1!#REF!</definedName>
    <definedName name="fussn8">[4]Tabelle1!#REF!</definedName>
    <definedName name="fussn9">[4]Tabelle1!#REF!</definedName>
    <definedName name="i">#REF!</definedName>
    <definedName name="kopfz1">#REF!</definedName>
    <definedName name="kopfz2">#REF!</definedName>
    <definedName name="kopfz3">#REF!</definedName>
    <definedName name="Kreis_aktuell">#REF!</definedName>
    <definedName name="Matrix">#REF!</definedName>
    <definedName name="meta1_kreuz">#REF!</definedName>
    <definedName name="meta1_kreuz_bgw">#REF!</definedName>
    <definedName name="meta1_kreuz_oBhi">#REF!</definedName>
    <definedName name="meta3_kreuz_LAÄ">#REF!</definedName>
    <definedName name="psan">#REF!</definedName>
    <definedName name="Region">#REF!</definedName>
    <definedName name="Region_aktuell">#REF!</definedName>
    <definedName name="Region1">#REF!</definedName>
    <definedName name="Spalte">#REF!</definedName>
    <definedName name="spaltüs1">#REF!</definedName>
    <definedName name="spaltüs2">#REF!</definedName>
    <definedName name="spaltüs3">#REF!</definedName>
    <definedName name="spaltüs4">#REF!</definedName>
    <definedName name="start_spalten">[2]Norm!#REF!</definedName>
    <definedName name="steuerspalte">'[3]SGB i'!#REF!</definedName>
    <definedName name="Steuerzeile">'[3]SGB i'!#REF!</definedName>
    <definedName name="test">#REF!</definedName>
    <definedName name="Testbereich">#REF!</definedName>
    <definedName name="TestbereichG1">#REF!,#REF!</definedName>
    <definedName name="Titel">#REF!</definedName>
    <definedName name="TitelA">#REF!</definedName>
    <definedName name="Titelzeile">[4]Tabelle1!$A$5:$A$5</definedName>
    <definedName name="traeger">#REF!</definedName>
    <definedName name="Träger">#REF!</definedName>
    <definedName name="Ur">#REF!</definedName>
    <definedName name="Versatz">#REF!</definedName>
    <definedName name="Zei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3" l="1"/>
  <c r="B18" i="3"/>
  <c r="B14" i="3"/>
  <c r="S65" i="9" l="1"/>
  <c r="S66" i="9"/>
  <c r="S67" i="9"/>
  <c r="S68" i="9"/>
  <c r="S63" i="9"/>
  <c r="T17" i="9"/>
  <c r="S62" i="9"/>
  <c r="S17" i="9"/>
  <c r="S64" i="9"/>
  <c r="T14" i="9"/>
  <c r="T15" i="9"/>
  <c r="T13" i="9" s="1"/>
  <c r="T16" i="9"/>
  <c r="S7" i="3"/>
  <c r="S8" i="3" s="1"/>
  <c r="C19" i="3"/>
  <c r="B18" i="8"/>
  <c r="S61" i="9"/>
  <c r="R17" i="9" s="1"/>
  <c r="P15" i="9"/>
  <c r="Q15" i="9"/>
  <c r="R15" i="9"/>
  <c r="S15" i="9"/>
  <c r="P16" i="9"/>
  <c r="Q16" i="9"/>
  <c r="R16" i="9"/>
  <c r="S16" i="9"/>
  <c r="P14" i="9"/>
  <c r="Q14" i="9"/>
  <c r="R14" i="9"/>
  <c r="S14" i="9"/>
  <c r="S13" i="9"/>
  <c r="R7" i="3"/>
  <c r="R8" i="3" s="1"/>
  <c r="C15" i="3"/>
  <c r="P7" i="3"/>
  <c r="P8" i="3" s="1"/>
  <c r="O7" i="3"/>
  <c r="O8" i="3" s="1"/>
  <c r="D3" i="8"/>
  <c r="D4" i="8"/>
  <c r="D5" i="8"/>
  <c r="D6" i="8"/>
  <c r="D7" i="8"/>
  <c r="D8" i="8"/>
  <c r="D10" i="8"/>
  <c r="D9" i="8"/>
  <c r="D11" i="8"/>
  <c r="D12" i="8"/>
  <c r="D15" i="8"/>
  <c r="D14" i="8"/>
  <c r="D16" i="8"/>
  <c r="D13" i="8"/>
  <c r="D17" i="8"/>
  <c r="D18" i="8"/>
  <c r="D2" i="8"/>
  <c r="D15" i="9"/>
  <c r="E15" i="9"/>
  <c r="F15" i="9"/>
  <c r="G15" i="9"/>
  <c r="H15" i="9"/>
  <c r="I15" i="9"/>
  <c r="J15" i="9"/>
  <c r="S54" i="9"/>
  <c r="K17" i="9" s="1"/>
  <c r="S55" i="9"/>
  <c r="L17" i="9" s="1"/>
  <c r="L13" i="9" s="1"/>
  <c r="S56" i="9"/>
  <c r="M17" i="9" s="1"/>
  <c r="S57" i="9"/>
  <c r="N17" i="9" s="1"/>
  <c r="S58" i="9"/>
  <c r="O17" i="9" s="1"/>
  <c r="S59" i="9"/>
  <c r="P17" i="9" s="1"/>
  <c r="P13" i="9" s="1"/>
  <c r="S60" i="9"/>
  <c r="Q17" i="9"/>
  <c r="Q13" i="9" s="1"/>
  <c r="S53" i="9"/>
  <c r="J17" i="9" s="1"/>
  <c r="J13" i="9" s="1"/>
  <c r="K16" i="9"/>
  <c r="K13" i="9" s="1"/>
  <c r="L16" i="9"/>
  <c r="M16" i="9"/>
  <c r="M13" i="9" s="1"/>
  <c r="N16" i="9"/>
  <c r="O16" i="9"/>
  <c r="O13" i="9" s="1"/>
  <c r="J16" i="9"/>
  <c r="E14" i="9"/>
  <c r="F14" i="9"/>
  <c r="F13" i="9"/>
  <c r="G14" i="9"/>
  <c r="H14" i="9"/>
  <c r="H13" i="9" s="1"/>
  <c r="I14" i="9"/>
  <c r="I13" i="9"/>
  <c r="J14" i="9"/>
  <c r="K14" i="9"/>
  <c r="L14" i="9"/>
  <c r="M14" i="9"/>
  <c r="N14" i="9"/>
  <c r="O14" i="9"/>
  <c r="K15" i="9"/>
  <c r="L15" i="9"/>
  <c r="M15" i="9"/>
  <c r="N15" i="9"/>
  <c r="N13" i="9" s="1"/>
  <c r="O15" i="9"/>
  <c r="D14" i="9"/>
  <c r="G13" i="9"/>
  <c r="E13" i="9"/>
  <c r="D13" i="9"/>
  <c r="Q7" i="3"/>
  <c r="S9" i="3"/>
  <c r="O9" i="3"/>
  <c r="P9" i="3"/>
  <c r="Q8" i="3"/>
  <c r="B20" i="3"/>
  <c r="B16" i="3"/>
  <c r="J7" i="3"/>
  <c r="J8" i="3" s="1"/>
  <c r="K7" i="3"/>
  <c r="K8" i="3" s="1"/>
  <c r="L7" i="3"/>
  <c r="M7" i="3"/>
  <c r="M8" i="3"/>
  <c r="N7" i="3"/>
  <c r="N8" i="3"/>
  <c r="I7" i="3"/>
  <c r="Z4" i="3"/>
  <c r="X6" i="3"/>
  <c r="W6" i="3"/>
  <c r="Z6" i="3"/>
  <c r="W3" i="3"/>
  <c r="H7" i="3"/>
  <c r="H8" i="3"/>
  <c r="G7" i="3"/>
  <c r="G8" i="3"/>
  <c r="F7" i="3"/>
  <c r="F8" i="3"/>
  <c r="E7" i="3"/>
  <c r="D7" i="3"/>
  <c r="D8" i="3" s="1"/>
  <c r="C7" i="3"/>
  <c r="F9" i="3" s="1"/>
  <c r="B7" i="3"/>
  <c r="B8" i="3"/>
  <c r="X8" i="3" s="1"/>
  <c r="Y8" i="3" s="1"/>
  <c r="Z5" i="3"/>
  <c r="X5" i="3"/>
  <c r="Y5" i="3" s="1"/>
  <c r="W5" i="3"/>
  <c r="X4" i="3"/>
  <c r="W4" i="3"/>
  <c r="Z3" i="3"/>
  <c r="AA3" i="3" s="1"/>
  <c r="X3" i="3"/>
  <c r="Y3" i="3"/>
  <c r="L8" i="3"/>
  <c r="AA6" i="3"/>
  <c r="K9" i="3"/>
  <c r="B9" i="3"/>
  <c r="G9" i="3"/>
  <c r="I8" i="3"/>
  <c r="L9" i="3"/>
  <c r="Z7" i="3"/>
  <c r="N9" i="3"/>
  <c r="C8" i="3"/>
  <c r="D9" i="3"/>
  <c r="C9" i="3"/>
  <c r="E8" i="3"/>
  <c r="E9" i="3"/>
  <c r="W8" i="3"/>
  <c r="Y6" i="3"/>
  <c r="AA4" i="3"/>
  <c r="Y4" i="3"/>
  <c r="W7" i="3"/>
  <c r="Z8" i="3" l="1"/>
  <c r="AA8" i="3" s="1"/>
  <c r="R13" i="9"/>
  <c r="X7" i="3"/>
  <c r="H9" i="3"/>
  <c r="J9" i="3"/>
  <c r="I9" i="3"/>
  <c r="AA5" i="3"/>
  <c r="M9" i="3"/>
  <c r="R9" i="3"/>
  <c r="Q9" i="3"/>
  <c r="Y7" i="3" l="1"/>
  <c r="AA7" i="3"/>
</calcChain>
</file>

<file path=xl/sharedStrings.xml><?xml version="1.0" encoding="utf-8"?>
<sst xmlns="http://schemas.openxmlformats.org/spreadsheetml/2006/main" count="106" uniqueCount="82">
  <si>
    <t>Typ</t>
  </si>
  <si>
    <t>Juni 2018</t>
  </si>
  <si>
    <t>Juli 2018</t>
  </si>
  <si>
    <t>August 2018</t>
  </si>
  <si>
    <t>September 2018</t>
  </si>
  <si>
    <t>Oktober 2018</t>
  </si>
  <si>
    <t>November 2018</t>
  </si>
  <si>
    <t>Dezember 2018</t>
  </si>
  <si>
    <t>Bundesprogramm Soziale Teilhabe am Arbeitsmarkt</t>
  </si>
  <si>
    <t>Durchschnitt 2018</t>
  </si>
  <si>
    <t>HH</t>
  </si>
  <si>
    <t>Brandenburg</t>
  </si>
  <si>
    <t>Sachsen</t>
  </si>
  <si>
    <t>Thüringen</t>
  </si>
  <si>
    <t>Hessen</t>
  </si>
  <si>
    <t>NRW</t>
  </si>
  <si>
    <t>Saarland</t>
  </si>
  <si>
    <t>Bayern</t>
  </si>
  <si>
    <t>BaWü</t>
  </si>
  <si>
    <t>AGH</t>
  </si>
  <si>
    <t>Durchschnitt'2. HJ 2017</t>
  </si>
  <si>
    <t>Januar 2019</t>
  </si>
  <si>
    <t>DIFF zu 2. HJ 17</t>
  </si>
  <si>
    <t>Durchschnitt 1.-7.  2019</t>
  </si>
  <si>
    <t>DIFF zu 2018</t>
  </si>
  <si>
    <t>§16i SGB II TaAM</t>
  </si>
  <si>
    <t>SUMME Sozialversicherungspflichtige Beschäftigung</t>
  </si>
  <si>
    <t>SUMME Beschäftigungsschaffende Maßnahmenn inkl. AGH</t>
  </si>
  <si>
    <t>Durchschnitt 2. Halbjahr 2017, 1. und 2. Halbjahr 2018, 1. Halbjahr 2019</t>
  </si>
  <si>
    <t>Andere</t>
  </si>
  <si>
    <t>Anteil §16i Plätze Beschäftigungsträger der LAG-Arbeit</t>
  </si>
  <si>
    <t>Bundesprogramm Soziale Teilhabe</t>
  </si>
  <si>
    <t>FAV - §16e SGB II</t>
  </si>
  <si>
    <t>Anteil §16i und §16e Plätze Beschäftigungsträger der LAG-Arbeit</t>
  </si>
  <si>
    <t>Februar 2019</t>
  </si>
  <si>
    <t>März 2019</t>
  </si>
  <si>
    <t>April 2019</t>
  </si>
  <si>
    <t>Mai 2019</t>
  </si>
  <si>
    <t>Juni 2019</t>
  </si>
  <si>
    <t>Juli 2019</t>
  </si>
  <si>
    <t>Gesamt</t>
  </si>
  <si>
    <t xml:space="preserve">Stand August 2019 </t>
  </si>
  <si>
    <t>SH</t>
  </si>
  <si>
    <t>MV</t>
  </si>
  <si>
    <t>Nieders.</t>
  </si>
  <si>
    <t>HB</t>
  </si>
  <si>
    <t>Sachsen-Anh.</t>
  </si>
  <si>
    <t>Förderstatistik</t>
  </si>
  <si>
    <t>Teilnehmende in ausgewählten arbeitsmarktpolitischen Instrumenten - nach der Kostenträgerschaft der Teilnehmenden im RK SGB II</t>
  </si>
  <si>
    <t>Agentur für Arbeit Hamburg</t>
  </si>
  <si>
    <r>
      <t xml:space="preserve">Instrumente
der Arbeitsmarktpolitik </t>
    </r>
    <r>
      <rPr>
        <vertAlign val="superscript"/>
        <sz val="8"/>
        <color indexed="8"/>
        <rFont val="Arial"/>
        <family val="2"/>
      </rPr>
      <t>1)</t>
    </r>
  </si>
  <si>
    <t>Bestand</t>
  </si>
  <si>
    <t>vorläufig und hochgerechnet</t>
  </si>
  <si>
    <t>Staffel</t>
  </si>
  <si>
    <t>Jan</t>
  </si>
  <si>
    <t>Feb</t>
  </si>
  <si>
    <t>Mrz</t>
  </si>
  <si>
    <t>Apr</t>
  </si>
  <si>
    <t>Mai</t>
  </si>
  <si>
    <t>Jun</t>
  </si>
  <si>
    <t>Jul</t>
  </si>
  <si>
    <t>Aug</t>
  </si>
  <si>
    <t>Aufbau/Abbau im Vergleich zu Okt 18</t>
  </si>
  <si>
    <t xml:space="preserve"> Gefördert sozialver. Arbeitsplätze 31.10.2019</t>
  </si>
  <si>
    <t>Sep</t>
  </si>
  <si>
    <t>Okt</t>
  </si>
  <si>
    <t>Verteilung der Plätze auf LAG-Träger</t>
  </si>
  <si>
    <t>Berlin</t>
  </si>
  <si>
    <t>Rheinland-Pfalz</t>
  </si>
  <si>
    <t>vorläufig und überwiegend hochgerechnet</t>
  </si>
  <si>
    <t>Hamburg</t>
  </si>
  <si>
    <t>MookWat</t>
  </si>
  <si>
    <t>FIT gGmbH</t>
  </si>
  <si>
    <t>Summe</t>
  </si>
  <si>
    <t>§16i Arbeitsplätze Stand 31.10.2017</t>
  </si>
  <si>
    <t>Ziel Koalitionsvertrag</t>
  </si>
  <si>
    <t>Soziale Teilhabe durch Arbeit für junge erwachsene Flüchtlinge und erwerbsfähige Leistungsberechtigte (STAFFEL)</t>
  </si>
  <si>
    <t>Bundesprogramm STAFFEL</t>
  </si>
  <si>
    <t>Förderung von Arbeitsverhältnissen §16e SGB II</t>
  </si>
  <si>
    <t>Teilhabe am Arbeitsmarkt §16i SGB II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</si>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</sst>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#,###,##0;\-\ #,###,##0;\-"/>
    <numFmt numFmtId="166" formatCode="mmm\ yyyy"/>
    <numFmt numFmtId="167" formatCode="0.0%"/>
  </numFmts>
  <fonts count="34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b/>
      <sz val="11"/>
      <color rgb="FFFF0000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9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Trebuchet MS"/>
      <family val="2"/>
      <scheme val="minor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/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22"/>
      </right>
      <top/>
      <bottom/>
      <diagonal/>
    </border>
    <border>
      <left style="hair">
        <color indexed="22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23" fillId="0" borderId="0" applyNumberFormat="0" applyFill="0" applyBorder="0" applyAlignment="0" applyProtection="0"/>
    <xf numFmtId="0" fontId="16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9" fontId="7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164" fontId="5" fillId="0" borderId="6" xfId="0" quotePrefix="1" applyNumberFormat="1" applyFont="1" applyBorder="1" applyAlignment="1">
      <alignment horizontal="center" vertical="center"/>
    </xf>
    <xf numFmtId="165" fontId="1" fillId="0" borderId="7" xfId="2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65" fontId="0" fillId="0" borderId="5" xfId="2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>
      <alignment horizontal="center" vertical="center"/>
    </xf>
    <xf numFmtId="165" fontId="0" fillId="0" borderId="3" xfId="2" applyNumberFormat="1" applyFont="1" applyFill="1" applyBorder="1" applyAlignment="1">
      <alignment horizontal="center" vertical="center"/>
    </xf>
    <xf numFmtId="165" fontId="1" fillId="0" borderId="3" xfId="2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165" fontId="6" fillId="0" borderId="14" xfId="1" applyNumberFormat="1" applyFont="1" applyBorder="1" applyAlignment="1">
      <alignment horizontal="center" vertical="center"/>
    </xf>
    <xf numFmtId="165" fontId="5" fillId="0" borderId="14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165" fontId="7" fillId="0" borderId="3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5" fontId="7" fillId="0" borderId="14" xfId="2" applyNumberFormat="1" applyFont="1" applyFill="1" applyBorder="1" applyAlignment="1">
      <alignment horizontal="center" vertical="center"/>
    </xf>
    <xf numFmtId="165" fontId="7" fillId="0" borderId="18" xfId="2" applyNumberFormat="1" applyFont="1" applyFill="1" applyBorder="1" applyAlignment="1">
      <alignment horizontal="center" vertical="center"/>
    </xf>
    <xf numFmtId="165" fontId="7" fillId="0" borderId="19" xfId="2" applyNumberFormat="1" applyFont="1" applyFill="1" applyBorder="1" applyAlignment="1">
      <alignment horizontal="center" vertical="center"/>
    </xf>
    <xf numFmtId="165" fontId="7" fillId="0" borderId="20" xfId="2" applyNumberFormat="1" applyFont="1" applyFill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5" fontId="0" fillId="0" borderId="0" xfId="0" applyNumberFormat="1"/>
    <xf numFmtId="165" fontId="13" fillId="2" borderId="3" xfId="2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5" fillId="0" borderId="18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5" fillId="0" borderId="22" xfId="0" applyFont="1" applyBorder="1" applyAlignment="1">
      <alignment horizontal="right" vertical="center"/>
    </xf>
    <xf numFmtId="0" fontId="15" fillId="4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4" borderId="18" xfId="0" applyFont="1" applyFill="1" applyBorder="1" applyAlignment="1">
      <alignment horizontal="right" vertical="center"/>
    </xf>
    <xf numFmtId="0" fontId="15" fillId="3" borderId="17" xfId="0" applyFont="1" applyFill="1" applyBorder="1" applyAlignment="1">
      <alignment horizontal="right" vertical="center"/>
    </xf>
    <xf numFmtId="0" fontId="9" fillId="0" borderId="28" xfId="2" applyFont="1" applyFill="1" applyBorder="1" applyAlignment="1">
      <alignment vertical="center"/>
    </xf>
    <xf numFmtId="0" fontId="18" fillId="0" borderId="28" xfId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2" fontId="13" fillId="0" borderId="5" xfId="2" applyNumberFormat="1" applyFont="1" applyFill="1" applyBorder="1" applyAlignment="1">
      <alignment vertical="center"/>
    </xf>
    <xf numFmtId="165" fontId="13" fillId="0" borderId="3" xfId="2" applyNumberFormat="1" applyFont="1" applyFill="1" applyBorder="1" applyAlignment="1">
      <alignment horizontal="right" vertical="center"/>
    </xf>
    <xf numFmtId="2" fontId="10" fillId="0" borderId="24" xfId="2" applyNumberFormat="1" applyFont="1" applyFill="1" applyBorder="1" applyAlignment="1" applyProtection="1">
      <alignment horizontal="left" vertical="center"/>
    </xf>
    <xf numFmtId="2" fontId="10" fillId="0" borderId="0" xfId="2" applyNumberFormat="1" applyFont="1" applyFill="1" applyBorder="1" applyAlignment="1" applyProtection="1">
      <alignment horizontal="left" vertical="center"/>
    </xf>
    <xf numFmtId="0" fontId="9" fillId="0" borderId="0" xfId="1" applyFont="1" applyFill="1" applyAlignment="1">
      <alignment vertical="center"/>
    </xf>
    <xf numFmtId="0" fontId="24" fillId="0" borderId="0" xfId="3" applyFont="1" applyFill="1" applyAlignment="1">
      <alignment vertical="center"/>
    </xf>
    <xf numFmtId="0" fontId="9" fillId="0" borderId="0" xfId="1" applyFont="1" applyAlignment="1">
      <alignment vertical="center"/>
    </xf>
    <xf numFmtId="3" fontId="9" fillId="0" borderId="0" xfId="1" applyNumberFormat="1" applyFont="1" applyAlignment="1">
      <alignment vertical="center"/>
    </xf>
    <xf numFmtId="2" fontId="9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165" fontId="10" fillId="0" borderId="0" xfId="1" applyNumberFormat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3" fillId="0" borderId="2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64" fontId="9" fillId="0" borderId="1" xfId="1" quotePrefix="1" applyNumberFormat="1" applyFont="1" applyBorder="1" applyAlignment="1">
      <alignment horizont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Continuous" vertical="center"/>
    </xf>
    <xf numFmtId="0" fontId="20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9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Continuous" vertical="center"/>
    </xf>
    <xf numFmtId="0" fontId="11" fillId="5" borderId="0" xfId="1" applyFont="1" applyFill="1" applyBorder="1" applyAlignment="1">
      <alignment horizontal="centerContinuous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165" fontId="10" fillId="0" borderId="0" xfId="1" applyNumberFormat="1" applyFont="1" applyAlignment="1">
      <alignment horizontal="right" vertical="center"/>
    </xf>
    <xf numFmtId="2" fontId="11" fillId="0" borderId="5" xfId="2" applyNumberFormat="1" applyFont="1" applyFill="1" applyBorder="1" applyAlignment="1">
      <alignment vertical="center"/>
    </xf>
    <xf numFmtId="0" fontId="11" fillId="6" borderId="2" xfId="1" applyFont="1" applyFill="1" applyBorder="1" applyAlignment="1">
      <alignment vertical="center"/>
    </xf>
    <xf numFmtId="165" fontId="11" fillId="6" borderId="3" xfId="2" applyNumberFormat="1" applyFont="1" applyFill="1" applyBorder="1" applyAlignment="1">
      <alignment horizontal="right" vertical="center"/>
    </xf>
    <xf numFmtId="0" fontId="13" fillId="6" borderId="2" xfId="1" applyFont="1" applyFill="1" applyBorder="1" applyAlignment="1">
      <alignment vertical="center"/>
    </xf>
    <xf numFmtId="165" fontId="13" fillId="6" borderId="3" xfId="2" applyNumberFormat="1" applyFont="1" applyFill="1" applyBorder="1" applyAlignment="1">
      <alignment horizontal="right" vertical="center"/>
    </xf>
    <xf numFmtId="0" fontId="13" fillId="2" borderId="2" xfId="1" applyFont="1" applyFill="1" applyBorder="1" applyAlignment="1">
      <alignment vertical="center"/>
    </xf>
    <xf numFmtId="0" fontId="27" fillId="0" borderId="0" xfId="1" applyFont="1"/>
    <xf numFmtId="0" fontId="9" fillId="0" borderId="29" xfId="1" applyFont="1" applyFill="1" applyBorder="1" applyAlignment="1">
      <alignment vertical="center"/>
    </xf>
    <xf numFmtId="0" fontId="9" fillId="0" borderId="29" xfId="1" applyFont="1" applyBorder="1" applyAlignment="1">
      <alignment vertical="center"/>
    </xf>
    <xf numFmtId="3" fontId="9" fillId="0" borderId="29" xfId="1" applyNumberFormat="1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0" fillId="0" borderId="0" xfId="0"/>
    <xf numFmtId="164" fontId="9" fillId="0" borderId="1" xfId="1" quotePrefix="1" applyNumberFormat="1" applyFont="1" applyBorder="1" applyAlignment="1">
      <alignment horizontal="center"/>
    </xf>
    <xf numFmtId="165" fontId="5" fillId="0" borderId="30" xfId="1" applyNumberFormat="1" applyFont="1" applyBorder="1" applyAlignment="1">
      <alignment horizontal="center" vertical="center"/>
    </xf>
    <xf numFmtId="0" fontId="29" fillId="0" borderId="0" xfId="0" applyFont="1"/>
    <xf numFmtId="165" fontId="1" fillId="0" borderId="0" xfId="0" applyNumberFormat="1" applyFont="1"/>
    <xf numFmtId="9" fontId="0" fillId="0" borderId="0" xfId="14" applyFont="1"/>
    <xf numFmtId="0" fontId="1" fillId="7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4" xfId="0" applyFont="1" applyBorder="1" applyAlignment="1">
      <alignment horizontal="right" vertical="center" wrapText="1"/>
    </xf>
    <xf numFmtId="17" fontId="30" fillId="0" borderId="21" xfId="0" applyNumberFormat="1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3" borderId="17" xfId="0" applyFont="1" applyFill="1" applyBorder="1" applyAlignment="1">
      <alignment horizontal="right" vertical="center"/>
    </xf>
    <xf numFmtId="0" fontId="31" fillId="0" borderId="18" xfId="0" applyFont="1" applyBorder="1" applyAlignment="1">
      <alignment horizontal="right" vertical="center"/>
    </xf>
    <xf numFmtId="0" fontId="32" fillId="0" borderId="0" xfId="0" quotePrefix="1" applyFont="1" applyAlignment="1">
      <alignment wrapText="1"/>
    </xf>
    <xf numFmtId="17" fontId="5" fillId="0" borderId="11" xfId="0" quotePrefix="1" applyNumberFormat="1" applyFont="1" applyBorder="1" applyAlignment="1">
      <alignment horizontal="center" vertical="center"/>
    </xf>
    <xf numFmtId="17" fontId="5" fillId="0" borderId="12" xfId="0" quotePrefix="1" applyNumberFormat="1" applyFont="1" applyBorder="1" applyAlignment="1">
      <alignment horizontal="center" vertical="center"/>
    </xf>
    <xf numFmtId="17" fontId="5" fillId="0" borderId="15" xfId="0" quotePrefix="1" applyNumberFormat="1" applyFont="1" applyBorder="1" applyAlignment="1">
      <alignment horizontal="center" vertical="center"/>
    </xf>
    <xf numFmtId="17" fontId="5" fillId="0" borderId="16" xfId="0" quotePrefix="1" applyNumberFormat="1" applyFont="1" applyBorder="1" applyAlignment="1">
      <alignment horizontal="center" vertical="center"/>
    </xf>
    <xf numFmtId="0" fontId="12" fillId="0" borderId="29" xfId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7" fontId="0" fillId="0" borderId="0" xfId="14" applyNumberFormat="1" applyFont="1"/>
    <xf numFmtId="0" fontId="1" fillId="0" borderId="0" xfId="0" applyFont="1" applyAlignment="1">
      <alignment vertical="center"/>
    </xf>
    <xf numFmtId="164" fontId="9" fillId="0" borderId="1" xfId="1" quotePrefix="1" applyNumberFormat="1" applyFont="1" applyBorder="1" applyAlignment="1">
      <alignment horizontal="center"/>
    </xf>
    <xf numFmtId="0" fontId="0" fillId="0" borderId="0" xfId="0" applyFill="1"/>
    <xf numFmtId="0" fontId="33" fillId="0" borderId="0" xfId="0" applyFont="1" applyAlignment="1">
      <alignment vertical="center"/>
    </xf>
    <xf numFmtId="164" fontId="9" fillId="0" borderId="26" xfId="1" quotePrefix="1" applyNumberFormat="1" applyFont="1" applyBorder="1" applyAlignment="1">
      <alignment horizontal="center" vertical="center" wrapText="1"/>
    </xf>
    <xf numFmtId="164" fontId="9" fillId="0" borderId="27" xfId="1" quotePrefix="1" applyNumberFormat="1" applyFont="1" applyBorder="1" applyAlignment="1">
      <alignment horizontal="center" vertical="center" wrapText="1"/>
    </xf>
    <xf numFmtId="164" fontId="9" fillId="0" borderId="1" xfId="1" quotePrefix="1" applyNumberFormat="1" applyFont="1" applyBorder="1" applyAlignment="1">
      <alignment horizontal="center"/>
    </xf>
    <xf numFmtId="164" fontId="19" fillId="0" borderId="0" xfId="1" applyNumberFormat="1" applyFont="1" applyFill="1" applyBorder="1" applyAlignment="1">
      <alignment horizontal="left" vertical="center" wrapText="1"/>
    </xf>
    <xf numFmtId="166" fontId="19" fillId="0" borderId="1" xfId="1" applyNumberFormat="1" applyFont="1" applyFill="1" applyBorder="1" applyAlignment="1">
      <alignment horizontal="center" vertical="center" wrapText="1"/>
    </xf>
    <xf numFmtId="166" fontId="19" fillId="0" borderId="1" xfId="1" applyNumberFormat="1" applyFont="1" applyFill="1" applyBorder="1" applyAlignment="1">
      <alignment horizontal="center" vertical="center"/>
    </xf>
  </cellXfs>
  <cellStyles count="15">
    <cellStyle name="Hyperlink 3 3" xfId="9" xr:uid="{00000000-0005-0000-0000-000000000000}"/>
    <cellStyle name="Link" xfId="3" builtinId="8"/>
    <cellStyle name="Link 2" xfId="6" xr:uid="{00000000-0005-0000-0000-000002000000}"/>
    <cellStyle name="Link 3" xfId="7" xr:uid="{00000000-0005-0000-0000-000003000000}"/>
    <cellStyle name="Link 3 2" xfId="8" xr:uid="{00000000-0005-0000-0000-000004000000}"/>
    <cellStyle name="Prozent" xfId="14" builtinId="5"/>
    <cellStyle name="Standard" xfId="0" builtinId="0"/>
    <cellStyle name="Standard 2" xfId="1" xr:uid="{00000000-0005-0000-0000-000007000000}"/>
    <cellStyle name="Standard 2 2" xfId="5" xr:uid="{00000000-0005-0000-0000-000008000000}"/>
    <cellStyle name="Standard 2 3" xfId="12" xr:uid="{00000000-0005-0000-0000-000009000000}"/>
    <cellStyle name="Standard 24" xfId="10" xr:uid="{00000000-0005-0000-0000-00000A000000}"/>
    <cellStyle name="Standard 3" xfId="4" xr:uid="{00000000-0005-0000-0000-00000B000000}"/>
    <cellStyle name="Standard 4" xfId="13" xr:uid="{00000000-0005-0000-0000-00000C000000}"/>
    <cellStyle name="Standard 6" xfId="11" xr:uid="{00000000-0005-0000-0000-00000D000000}"/>
    <cellStyle name="Standard_AMP_Vorlage" xfId="2" xr:uid="{00000000-0005-0000-0000-00000E000000}"/>
  </cellStyles>
  <dxfs count="0"/>
  <tableStyles count="0" defaultTableStyle="TableStyleMedium2" defaultPivotStyle="PivotStyleLight16"/>
  <colors>
    <mruColors>
      <color rgb="FF189870"/>
      <color rgb="FF1D50A3"/>
      <color rgb="FF0E35B2"/>
      <color rgb="FFDE0000"/>
      <color rgb="FFF6E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baseline="0">
                <a:solidFill>
                  <a:srgbClr val="9D360E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rgbClr val="FF0000"/>
                </a:solidFill>
              </a:rPr>
              <a:t> </a:t>
            </a:r>
            <a:r>
              <a:rPr lang="de-DE" sz="1400" b="0">
                <a:solidFill>
                  <a:srgbClr val="FF0000"/>
                </a:solidFill>
              </a:rPr>
              <a:t>Stand Oktober 2019: </a:t>
            </a:r>
            <a:br>
              <a:rPr lang="de-DE">
                <a:solidFill>
                  <a:srgbClr val="FF0000"/>
                </a:solidFill>
              </a:rPr>
            </a:br>
            <a:r>
              <a:rPr lang="de-DE">
                <a:solidFill>
                  <a:srgbClr val="FF0000"/>
                </a:solidFill>
              </a:rPr>
              <a:t>71% der §16i Beschäfigte</a:t>
            </a:r>
            <a:r>
              <a:rPr lang="de-DE" baseline="0">
                <a:solidFill>
                  <a:srgbClr val="FF0000"/>
                </a:solidFill>
              </a:rPr>
              <a:t> </a:t>
            </a:r>
            <a:r>
              <a:rPr lang="de-DE">
                <a:solidFill>
                  <a:srgbClr val="FF0000"/>
                </a:solidFill>
              </a:rPr>
              <a:t>(394 </a:t>
            </a:r>
            <a:r>
              <a:rPr lang="de-DE" baseline="0">
                <a:solidFill>
                  <a:srgbClr val="FF0000"/>
                </a:solidFill>
              </a:rPr>
              <a:t>von </a:t>
            </a:r>
            <a:r>
              <a:rPr lang="de-DE">
                <a:solidFill>
                  <a:srgbClr val="FF0000"/>
                </a:solidFill>
              </a:rPr>
              <a:t>552) </a:t>
            </a:r>
            <a:r>
              <a:rPr lang="de-DE" baseline="0">
                <a:solidFill>
                  <a:srgbClr val="FF0000"/>
                </a:solidFill>
              </a:rPr>
              <a:t>in Hamburg sind bei Trägern der LAG-Arbeit; </a:t>
            </a:r>
            <a:r>
              <a:rPr lang="de-DE" sz="1100" baseline="0">
                <a:solidFill>
                  <a:srgbClr val="FF0000"/>
                </a:solidFill>
              </a:rPr>
              <a:t>der Rest ist bei Wohlfahrtsverbände, Integrationsunternehmen, Stadtreinigung und </a:t>
            </a:r>
            <a:r>
              <a:rPr lang="de-DE"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Arbeitgebern des 1. Arbeitsmarktes beschäftigt</a:t>
            </a:r>
          </a:p>
        </c:rich>
      </c:tx>
      <c:layout>
        <c:manualLayout>
          <c:xMode val="edge"/>
          <c:yMode val="edge"/>
          <c:x val="0.12582382258397476"/>
          <c:y val="1.426024475071407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100271002710027E-3"/>
          <c:y val="0.3753963215440746"/>
          <c:w val="0.8767616243091565"/>
          <c:h val="0.62460367845592546"/>
        </c:manualLayout>
      </c:layout>
      <c:pie3DChart>
        <c:varyColors val="1"/>
        <c:ser>
          <c:idx val="0"/>
          <c:order val="0"/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19C-47B2-89F2-6AAB516D81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</a:schemeClr>
                  </a:gs>
                  <a:gs pos="21000">
                    <a:srgbClr val="0070C0"/>
                  </a:gs>
                </a:gsLst>
                <a:lin ang="16200000" scaled="0"/>
              </a:gra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19C-47B2-89F2-6AAB516D81AC}"/>
              </c:ext>
            </c:extLst>
          </c:dPt>
          <c:dLbls>
            <c:dLbl>
              <c:idx val="0"/>
              <c:layout>
                <c:manualLayout>
                  <c:x val="-0.18282492466219499"/>
                  <c:y val="-0.16395584950217398"/>
                </c:manualLayout>
              </c:layout>
              <c:tx>
                <c:rich>
                  <a:bodyPr/>
                  <a:lstStyle/>
                  <a:p>
                    <a:fld id="{780F7B9E-DFF7-4C7F-9688-CB8F497F5FCB}" type="CATEGORYNAM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[RUBRIKENNAME]</a:t>
                    </a:fld>
                    <a:endParaRPr lang="en-US" sz="1400" b="1">
                      <a:solidFill>
                        <a:schemeClr val="tx1"/>
                      </a:solidFill>
                    </a:endParaRPr>
                  </a:p>
                  <a:p>
                    <a:fld id="{0CD54CE5-CAC0-4B69-9B0D-6335310FB502}" type="PERCENTAG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[PROZENTSATZ]</a:t>
                    </a:fld>
                    <a:endParaRPr lang="de-DE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75905533413261617"/>
                      <c:h val="0.278472938558033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19C-47B2-89F2-6AAB516D81AC}"/>
                </c:ext>
              </c:extLst>
            </c:dLbl>
            <c:dLbl>
              <c:idx val="1"/>
              <c:layout>
                <c:manualLayout>
                  <c:x val="-0.10858552055993001"/>
                  <c:y val="3.2080052493438302E-2"/>
                </c:manualLayout>
              </c:layout>
              <c:tx>
                <c:rich>
                  <a:bodyPr/>
                  <a:lstStyle/>
                  <a:p>
                    <a:fld id="{DBCA75F8-E92F-4AE5-88DA-0EB9D0EEE65A}" type="CATEGORYNAM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[RUBRIKENNAME]</a:t>
                    </a:fld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
</a:t>
                    </a:r>
                    <a:fld id="{2DC02ABE-9884-4ED9-8F5E-96E1F04A5FC9}" type="PERCENTAGE">
                      <a:rPr lang="en-US" sz="1050" b="1" baseline="0">
                        <a:solidFill>
                          <a:schemeClr val="tx1"/>
                        </a:solidFill>
                      </a:rPr>
                      <a:pPr/>
                      <a:t>[PROZENTSATZ]</a:t>
                    </a:fld>
                    <a:endParaRPr lang="en-US" sz="105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19C-47B2-89F2-6AAB516D81AC}"/>
                </c:ext>
              </c:extLst>
            </c:dLbl>
            <c:dLbl>
              <c:idx val="2"/>
              <c:layout>
                <c:manualLayout>
                  <c:x val="-7.6587489063867059E-2"/>
                  <c:y val="2.24274569845435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9C-47B2-89F2-6AAB516D8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Hamburg!$A$15:$A$16</c:f>
              <c:strCache>
                <c:ptCount val="2"/>
                <c:pt idx="0">
                  <c:v>Anteil §16i Plätze Beschäftigungsträger der LAG-Arbeit</c:v>
                </c:pt>
                <c:pt idx="1">
                  <c:v>Andere</c:v>
                </c:pt>
              </c:strCache>
            </c:strRef>
          </c:cat>
          <c:val>
            <c:numRef>
              <c:f>Hamburg!$B$15:$B$16</c:f>
              <c:numCache>
                <c:formatCode>General</c:formatCode>
                <c:ptCount val="2"/>
                <c:pt idx="0">
                  <c:v>394</c:v>
                </c:pt>
                <c:pt idx="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9C-47B2-89F2-6AAB516D81AC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Bisher noch kein Aufbau von öffentlich gefördeter sozialversicherungspflichtiger Beschäftigung in Hamburg (Daten: BA Statistik Oktober 2019)</a:t>
            </a:r>
          </a:p>
        </c:rich>
      </c:tx>
      <c:layout>
        <c:manualLayout>
          <c:xMode val="edge"/>
          <c:yMode val="edge"/>
          <c:x val="0.10790959372462945"/>
          <c:y val="1.9062746623242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1258262135746902E-2"/>
          <c:y val="0.12392903388065486"/>
          <c:w val="0.9476405157587291"/>
          <c:h val="0.702419017516379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Hamburg!$A$4</c:f>
              <c:strCache>
                <c:ptCount val="1"/>
                <c:pt idx="0">
                  <c:v>FAV - §16e SGB II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Hamburg!$B$2:$S$2</c15:sqref>
                  </c15:fullRef>
                </c:ext>
              </c:extLst>
              <c:f>Hamburg!$C$2:$S$2</c:f>
              <c:strCache>
                <c:ptCount val="17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 19</c:v>
                </c:pt>
                <c:pt idx="14">
                  <c:v>Sep 19</c:v>
                </c:pt>
                <c:pt idx="15">
                  <c:v>Okt 19</c:v>
                </c:pt>
                <c:pt idx="16">
                  <c:v>Nov 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Hamburg!$B$4:$S$4</c15:sqref>
                  </c15:fullRef>
                </c:ext>
              </c:extLst>
              <c:f>Hamburg!$C$4:$S$4</c:f>
              <c:numCache>
                <c:formatCode>#,###,##0;\-\ #,###,##0;\-</c:formatCode>
                <c:ptCount val="17"/>
                <c:pt idx="0">
                  <c:v>398</c:v>
                </c:pt>
                <c:pt idx="1">
                  <c:v>401</c:v>
                </c:pt>
                <c:pt idx="2">
                  <c:v>390</c:v>
                </c:pt>
                <c:pt idx="3">
                  <c:v>384</c:v>
                </c:pt>
                <c:pt idx="4">
                  <c:v>393</c:v>
                </c:pt>
                <c:pt idx="5">
                  <c:v>416</c:v>
                </c:pt>
                <c:pt idx="6">
                  <c:v>397</c:v>
                </c:pt>
                <c:pt idx="7">
                  <c:v>367</c:v>
                </c:pt>
                <c:pt idx="8">
                  <c:v>343</c:v>
                </c:pt>
                <c:pt idx="9">
                  <c:v>314</c:v>
                </c:pt>
                <c:pt idx="10">
                  <c:v>284</c:v>
                </c:pt>
                <c:pt idx="11">
                  <c:v>253</c:v>
                </c:pt>
                <c:pt idx="12">
                  <c:v>224</c:v>
                </c:pt>
                <c:pt idx="13">
                  <c:v>209</c:v>
                </c:pt>
                <c:pt idx="14">
                  <c:v>184</c:v>
                </c:pt>
                <c:pt idx="15">
                  <c:v>170</c:v>
                </c:pt>
                <c:pt idx="16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7-491A-B1B8-3152F41D45B0}"/>
            </c:ext>
          </c:extLst>
        </c:ser>
        <c:ser>
          <c:idx val="2"/>
          <c:order val="2"/>
          <c:tx>
            <c:strRef>
              <c:f>Hamburg!$A$5</c:f>
              <c:strCache>
                <c:ptCount val="1"/>
                <c:pt idx="0">
                  <c:v>Bundesprogramm Soziale Teilhabe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Hamburg!$B$2:$S$2</c15:sqref>
                  </c15:fullRef>
                </c:ext>
              </c:extLst>
              <c:f>Hamburg!$C$2:$S$2</c:f>
              <c:strCache>
                <c:ptCount val="17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 19</c:v>
                </c:pt>
                <c:pt idx="14">
                  <c:v>Sep 19</c:v>
                </c:pt>
                <c:pt idx="15">
                  <c:v>Okt 19</c:v>
                </c:pt>
                <c:pt idx="16">
                  <c:v>Nov 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Hamburg!$B$5:$S$5</c15:sqref>
                  </c15:fullRef>
                </c:ext>
              </c:extLst>
              <c:f>Hamburg!$C$5:$S$5</c:f>
              <c:numCache>
                <c:formatCode>#,###,##0;\-\ #,###,##0;\-</c:formatCode>
                <c:ptCount val="17"/>
                <c:pt idx="0">
                  <c:v>278</c:v>
                </c:pt>
                <c:pt idx="1">
                  <c:v>280</c:v>
                </c:pt>
                <c:pt idx="2">
                  <c:v>281</c:v>
                </c:pt>
                <c:pt idx="3">
                  <c:v>280</c:v>
                </c:pt>
                <c:pt idx="4">
                  <c:v>280</c:v>
                </c:pt>
                <c:pt idx="5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7-491A-B1B8-3152F41D45B0}"/>
            </c:ext>
          </c:extLst>
        </c:ser>
        <c:ser>
          <c:idx val="3"/>
          <c:order val="3"/>
          <c:tx>
            <c:strRef>
              <c:f>Hamburg!$A$6</c:f>
              <c:strCache>
                <c:ptCount val="1"/>
                <c:pt idx="0">
                  <c:v>§16i SGB II TaAM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Hamburg!$B$2:$S$2</c15:sqref>
                  </c15:fullRef>
                </c:ext>
              </c:extLst>
              <c:f>Hamburg!$C$2:$S$2</c:f>
              <c:strCache>
                <c:ptCount val="17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 19</c:v>
                </c:pt>
                <c:pt idx="14">
                  <c:v>Sep 19</c:v>
                </c:pt>
                <c:pt idx="15">
                  <c:v>Okt 19</c:v>
                </c:pt>
                <c:pt idx="16">
                  <c:v>Nov 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Hamburg!$B$6:$S$6</c15:sqref>
                  </c15:fullRef>
                </c:ext>
              </c:extLst>
              <c:f>Hamburg!$C$6:$S$6</c:f>
              <c:numCache>
                <c:formatCode>#,###,##0;\-\ #,###,##0;\-</c:formatCode>
                <c:ptCount val="17"/>
                <c:pt idx="6">
                  <c:v>24</c:v>
                </c:pt>
                <c:pt idx="7">
                  <c:v>77</c:v>
                </c:pt>
                <c:pt idx="8">
                  <c:v>129</c:v>
                </c:pt>
                <c:pt idx="9">
                  <c:v>213</c:v>
                </c:pt>
                <c:pt idx="10">
                  <c:v>268</c:v>
                </c:pt>
                <c:pt idx="11">
                  <c:v>332</c:v>
                </c:pt>
                <c:pt idx="12">
                  <c:v>375</c:v>
                </c:pt>
                <c:pt idx="13">
                  <c:v>427</c:v>
                </c:pt>
                <c:pt idx="14">
                  <c:v>484</c:v>
                </c:pt>
                <c:pt idx="15">
                  <c:v>523</c:v>
                </c:pt>
                <c:pt idx="16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B7-491A-B1B8-3152F41D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557013840"/>
        <c:axId val="557012272"/>
      </c:barChart>
      <c:lineChart>
        <c:grouping val="standard"/>
        <c:varyColors val="0"/>
        <c:ser>
          <c:idx val="0"/>
          <c:order val="0"/>
          <c:tx>
            <c:strRef>
              <c:f>Hamburg!$A$3</c:f>
              <c:strCache>
                <c:ptCount val="1"/>
                <c:pt idx="0">
                  <c:v>AGH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Hamburg!$B$2:$S$2</c15:sqref>
                  </c15:fullRef>
                </c:ext>
              </c:extLst>
              <c:f>Hamburg!$C$2:$S$2</c:f>
              <c:strCache>
                <c:ptCount val="17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 19</c:v>
                </c:pt>
                <c:pt idx="14">
                  <c:v>Sep 19</c:v>
                </c:pt>
                <c:pt idx="15">
                  <c:v>Okt 19</c:v>
                </c:pt>
                <c:pt idx="16">
                  <c:v>Nov 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Hamburg!$B$3:$S$3</c15:sqref>
                  </c15:fullRef>
                </c:ext>
              </c:extLst>
              <c:f>Hamburg!$C$3:$S$3</c:f>
              <c:numCache>
                <c:formatCode>#,###,##0;\-\ #,###,##0;\-</c:formatCode>
                <c:ptCount val="17"/>
                <c:pt idx="0">
                  <c:v>1716</c:v>
                </c:pt>
                <c:pt idx="1">
                  <c:v>1663</c:v>
                </c:pt>
                <c:pt idx="2">
                  <c:v>1736</c:v>
                </c:pt>
                <c:pt idx="3">
                  <c:v>1835</c:v>
                </c:pt>
                <c:pt idx="4">
                  <c:v>1914</c:v>
                </c:pt>
                <c:pt idx="5">
                  <c:v>1930</c:v>
                </c:pt>
                <c:pt idx="6">
                  <c:v>1886</c:v>
                </c:pt>
                <c:pt idx="7">
                  <c:v>1855</c:v>
                </c:pt>
                <c:pt idx="8">
                  <c:v>1962</c:v>
                </c:pt>
                <c:pt idx="9">
                  <c:v>1990</c:v>
                </c:pt>
                <c:pt idx="10">
                  <c:v>2008</c:v>
                </c:pt>
                <c:pt idx="11">
                  <c:v>1975</c:v>
                </c:pt>
                <c:pt idx="12">
                  <c:v>1927</c:v>
                </c:pt>
                <c:pt idx="13">
                  <c:v>1912</c:v>
                </c:pt>
                <c:pt idx="14">
                  <c:v>1852</c:v>
                </c:pt>
                <c:pt idx="15">
                  <c:v>1843</c:v>
                </c:pt>
                <c:pt idx="16">
                  <c:v>1877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7-491A-B1B8-3152F41D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013840"/>
        <c:axId val="557012272"/>
        <c:extLst/>
      </c:lineChart>
      <c:catAx>
        <c:axId val="55701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12272"/>
        <c:crosses val="autoZero"/>
        <c:auto val="1"/>
        <c:lblAlgn val="ctr"/>
        <c:lblOffset val="100"/>
        <c:noMultiLvlLbl val="0"/>
      </c:catAx>
      <c:valAx>
        <c:axId val="5570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,##0;\-\ #,###,##0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1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tx1"/>
                </a:solidFill>
              </a:rPr>
              <a:t>552 §16i und</a:t>
            </a:r>
            <a:r>
              <a:rPr lang="de-DE" baseline="0">
                <a:solidFill>
                  <a:schemeClr val="tx1"/>
                </a:solidFill>
              </a:rPr>
              <a:t> e </a:t>
            </a:r>
            <a:r>
              <a:rPr lang="de-DE">
                <a:solidFill>
                  <a:schemeClr val="tx1"/>
                </a:solidFill>
              </a:rPr>
              <a:t>Arbeitsplätze (75%)</a:t>
            </a:r>
            <a:r>
              <a:rPr lang="de-DE" baseline="0">
                <a:solidFill>
                  <a:schemeClr val="tx1"/>
                </a:solidFill>
              </a:rPr>
              <a:t> von </a:t>
            </a:r>
            <a:r>
              <a:rPr lang="de-DE">
                <a:solidFill>
                  <a:schemeClr val="tx1"/>
                </a:solidFill>
              </a:rPr>
              <a:t>684 </a:t>
            </a:r>
            <a:r>
              <a:rPr lang="de-DE" baseline="0">
                <a:solidFill>
                  <a:schemeClr val="tx1"/>
                </a:solidFill>
              </a:rPr>
              <a:t>in Hamburg sind durch Träger der LAG-Arbeit geschaffen worden</a:t>
            </a:r>
          </a:p>
          <a:p>
            <a:pPr>
              <a:defRPr/>
            </a:pPr>
            <a:r>
              <a:rPr lang="de-DE" baseline="0"/>
              <a:t>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100271002710027E-3"/>
          <c:y val="0.3753963215440746"/>
          <c:w val="0.8767616243091565"/>
          <c:h val="0.62460367845592546"/>
        </c:manualLayout>
      </c:layout>
      <c:pie3D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1">
                  <a:alpha val="91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D1F-4865-A063-23EDB947F66F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  <a:alpha val="9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D1F-4865-A063-23EDB947F66F}"/>
              </c:ext>
            </c:extLst>
          </c:dPt>
          <c:dLbls>
            <c:dLbl>
              <c:idx val="0"/>
              <c:layout>
                <c:manualLayout>
                  <c:x val="-0.18282492466219499"/>
                  <c:y val="-0.16395584950217398"/>
                </c:manualLayout>
              </c:layout>
              <c:tx>
                <c:rich>
                  <a:bodyPr/>
                  <a:lstStyle/>
                  <a:p>
                    <a:fld id="{780F7B9E-DFF7-4C7F-9688-CB8F497F5FCB}" type="CATEGORYNAM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[RUBRIKENNAME]</a:t>
                    </a:fld>
                    <a:endParaRPr lang="en-US" sz="1400" b="1">
                      <a:solidFill>
                        <a:schemeClr val="tx1"/>
                      </a:solidFill>
                    </a:endParaRPr>
                  </a:p>
                  <a:p>
                    <a:fld id="{0CD54CE5-CAC0-4B69-9B0D-6335310FB502}" type="PERCENTAG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[PROZENTSATZ]</a:t>
                    </a:fld>
                    <a:endParaRPr lang="de-DE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75905533413261617"/>
                      <c:h val="0.278472938558033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D1F-4865-A063-23EDB947F66F}"/>
                </c:ext>
              </c:extLst>
            </c:dLbl>
            <c:dLbl>
              <c:idx val="1"/>
              <c:layout>
                <c:manualLayout>
                  <c:x val="-0.10858552055993001"/>
                  <c:y val="3.2080052493438302E-2"/>
                </c:manualLayout>
              </c:layout>
              <c:tx>
                <c:rich>
                  <a:bodyPr/>
                  <a:lstStyle/>
                  <a:p>
                    <a:fld id="{DBCA75F8-E92F-4AE5-88DA-0EB9D0EEE65A}" type="CATEGORYNAM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[RUBRIKENNAME]</a:t>
                    </a:fld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
</a:t>
                    </a:r>
                    <a:fld id="{2DC02ABE-9884-4ED9-8F5E-96E1F04A5FC9}" type="PERCENTAGE">
                      <a:rPr lang="en-US" sz="1050" b="1" baseline="0">
                        <a:solidFill>
                          <a:schemeClr val="tx1"/>
                        </a:solidFill>
                      </a:rPr>
                      <a:pPr/>
                      <a:t>[PROZENTSATZ]</a:t>
                    </a:fld>
                    <a:endParaRPr lang="en-US" sz="105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D1F-4865-A063-23EDB947F66F}"/>
                </c:ext>
              </c:extLst>
            </c:dLbl>
            <c:dLbl>
              <c:idx val="2"/>
              <c:layout>
                <c:manualLayout>
                  <c:x val="-7.6587489063867059E-2"/>
                  <c:y val="2.24274569845435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1F-4865-A063-23EDB947F6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Hamburg!$A$19:$A$20</c:f>
              <c:strCache>
                <c:ptCount val="2"/>
                <c:pt idx="0">
                  <c:v>Anteil §16i und §16e Plätze Beschäftigungsträger der LAG-Arbeit</c:v>
                </c:pt>
                <c:pt idx="1">
                  <c:v>Andere</c:v>
                </c:pt>
              </c:strCache>
            </c:strRef>
          </c:cat>
          <c:val>
            <c:numRef>
              <c:f>Hamburg!$B$19:$B$20</c:f>
              <c:numCache>
                <c:formatCode>General</c:formatCode>
                <c:ptCount val="2"/>
                <c:pt idx="0">
                  <c:v>522</c:v>
                </c:pt>
                <c:pt idx="1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1F-4865-A063-23EDB947F66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effectLst/>
              </a:rPr>
              <a:t>Entwicklung der öffentlich geförderten Beschäftigung </a:t>
            </a:r>
            <a:br>
              <a:rPr lang="de-DE" sz="1800" b="1" i="0" baseline="0">
                <a:effectLst/>
              </a:rPr>
            </a:br>
            <a:r>
              <a:rPr lang="de-DE" sz="1800" b="1" i="0" baseline="0">
                <a:effectLst/>
              </a:rPr>
              <a:t>in Hamburg August 2018 - November 2019</a:t>
            </a:r>
            <a:br>
              <a:rPr lang="de-DE" sz="1800" b="1" i="0" baseline="0">
                <a:effectLst/>
              </a:rPr>
            </a:br>
            <a:r>
              <a:rPr lang="de-DE" sz="1800" b="1" i="0" baseline="0">
                <a:effectLst/>
              </a:rPr>
              <a:t>Quelle: Statistik der Bundesagentur für Arbeit (BA-Statistik)</a:t>
            </a:r>
            <a:endParaRPr lang="de-DE">
              <a:effectLst/>
            </a:endParaRPr>
          </a:p>
        </c:rich>
      </c:tx>
      <c:layout>
        <c:manualLayout>
          <c:xMode val="edge"/>
          <c:yMode val="edge"/>
          <c:x val="0.10947775628626692"/>
          <c:y val="7.48100465561967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8648116277534945E-2"/>
          <c:y val="0.13966101694915253"/>
          <c:w val="0.93845697721053722"/>
          <c:h val="0.75674354864933924"/>
        </c:manualLayout>
      </c:layout>
      <c:areaChart>
        <c:grouping val="stacked"/>
        <c:varyColors val="0"/>
        <c:ser>
          <c:idx val="5"/>
          <c:order val="5"/>
          <c:tx>
            <c:strRef>
              <c:f>'Hamburg inkl. Staffel'!$C$19</c:f>
              <c:strCache>
                <c:ptCount val="1"/>
              </c:strCache>
            </c:strRef>
          </c:tx>
          <c:spPr>
            <a:solidFill>
              <a:schemeClr val="bg1">
                <a:lumMod val="95000"/>
              </a:schemeClr>
            </a:solidFill>
            <a:ln w="22225">
              <a:noFill/>
              <a:prstDash val="sysDot"/>
            </a:ln>
            <a:effectLst/>
          </c:spPr>
          <c:val>
            <c:numRef>
              <c:f>'Hamburg inkl. Staffel'!$D$19:$T$19</c:f>
              <c:numCache>
                <c:formatCode>#,###,##0;\-\ #,###,##0;\-</c:formatCode>
                <c:ptCount val="17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C-473A-8C16-1F53425EA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475632"/>
        <c:axId val="557014232"/>
      </c:areaChart>
      <c:barChart>
        <c:barDir val="col"/>
        <c:grouping val="stacked"/>
        <c:varyColors val="0"/>
        <c:ser>
          <c:idx val="3"/>
          <c:order val="0"/>
          <c:tx>
            <c:strRef>
              <c:f>'Hamburg inkl. Staffel'!$C$17</c:f>
              <c:strCache>
                <c:ptCount val="1"/>
                <c:pt idx="0">
                  <c:v>Bundesprogramm STAFFEL</c:v>
                </c:pt>
              </c:strCache>
            </c:strRef>
          </c:tx>
          <c:spPr>
            <a:solidFill>
              <a:srgbClr val="F6E50A"/>
            </a:solidFill>
            <a:ln>
              <a:noFill/>
            </a:ln>
            <a:effectLst/>
          </c:spPr>
          <c:invertIfNegative val="0"/>
          <c:cat>
            <c:strRef>
              <c:f>'Hamburg inkl. Staffel'!$D$12:$T$12</c:f>
              <c:strCache>
                <c:ptCount val="17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</c:strCache>
            </c:strRef>
          </c:cat>
          <c:val>
            <c:numRef>
              <c:f>'Hamburg inkl. Staffel'!$D$17:$T$17</c:f>
              <c:numCache>
                <c:formatCode>#,###,##0;\-\ #,###,##0;\-</c:formatCode>
                <c:ptCount val="17"/>
                <c:pt idx="0">
                  <c:v>308</c:v>
                </c:pt>
                <c:pt idx="1">
                  <c:v>314</c:v>
                </c:pt>
                <c:pt idx="2">
                  <c:v>298</c:v>
                </c:pt>
                <c:pt idx="3">
                  <c:v>295</c:v>
                </c:pt>
                <c:pt idx="4">
                  <c:v>295</c:v>
                </c:pt>
                <c:pt idx="5">
                  <c:v>276</c:v>
                </c:pt>
                <c:pt idx="6">
                  <c:v>247</c:v>
                </c:pt>
                <c:pt idx="7">
                  <c:v>256</c:v>
                </c:pt>
                <c:pt idx="8">
                  <c:v>271</c:v>
                </c:pt>
                <c:pt idx="9">
                  <c:v>289</c:v>
                </c:pt>
                <c:pt idx="10">
                  <c:v>310</c:v>
                </c:pt>
                <c:pt idx="11">
                  <c:v>305</c:v>
                </c:pt>
                <c:pt idx="12">
                  <c:v>304</c:v>
                </c:pt>
                <c:pt idx="13">
                  <c:v>289</c:v>
                </c:pt>
                <c:pt idx="14">
                  <c:v>275</c:v>
                </c:pt>
                <c:pt idx="15">
                  <c:v>258</c:v>
                </c:pt>
                <c:pt idx="16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BC-473A-8C16-1F53425EAE2F}"/>
            </c:ext>
          </c:extLst>
        </c:ser>
        <c:ser>
          <c:idx val="4"/>
          <c:order val="2"/>
          <c:tx>
            <c:strRef>
              <c:f>'Hamburg inkl. Staffel'!$C$14</c:f>
              <c:strCache>
                <c:ptCount val="1"/>
                <c:pt idx="0">
                  <c:v>Förderung von Arbeitsverhältnissen §16e SGB II</c:v>
                </c:pt>
              </c:strCache>
            </c:strRef>
          </c:tx>
          <c:spPr>
            <a:solidFill>
              <a:srgbClr val="189870"/>
            </a:solidFill>
            <a:ln>
              <a:noFill/>
            </a:ln>
            <a:effectLst/>
          </c:spPr>
          <c:invertIfNegative val="0"/>
          <c:cat>
            <c:strRef>
              <c:f>'Hamburg inkl. Staffel'!$D$12:$T$12</c:f>
              <c:strCache>
                <c:ptCount val="17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</c:strCache>
            </c:strRef>
          </c:cat>
          <c:val>
            <c:numRef>
              <c:f>'Hamburg inkl. Staffel'!$D$14:$T$14</c:f>
              <c:numCache>
                <c:formatCode>#,###,##0;\-\ #,###,##0;\-</c:formatCode>
                <c:ptCount val="17"/>
                <c:pt idx="0">
                  <c:v>398</c:v>
                </c:pt>
                <c:pt idx="1">
                  <c:v>401</c:v>
                </c:pt>
                <c:pt idx="2">
                  <c:v>390</c:v>
                </c:pt>
                <c:pt idx="3">
                  <c:v>384</c:v>
                </c:pt>
                <c:pt idx="4">
                  <c:v>393</c:v>
                </c:pt>
                <c:pt idx="5">
                  <c:v>416</c:v>
                </c:pt>
                <c:pt idx="6">
                  <c:v>397</c:v>
                </c:pt>
                <c:pt idx="7">
                  <c:v>367</c:v>
                </c:pt>
                <c:pt idx="8">
                  <c:v>343</c:v>
                </c:pt>
                <c:pt idx="9">
                  <c:v>314</c:v>
                </c:pt>
                <c:pt idx="10">
                  <c:v>284</c:v>
                </c:pt>
                <c:pt idx="11">
                  <c:v>253</c:v>
                </c:pt>
                <c:pt idx="12">
                  <c:v>224</c:v>
                </c:pt>
                <c:pt idx="13">
                  <c:v>209</c:v>
                </c:pt>
                <c:pt idx="14">
                  <c:v>184</c:v>
                </c:pt>
                <c:pt idx="15">
                  <c:v>170</c:v>
                </c:pt>
                <c:pt idx="16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BC-473A-8C16-1F53425EAE2F}"/>
            </c:ext>
          </c:extLst>
        </c:ser>
        <c:ser>
          <c:idx val="1"/>
          <c:order val="3"/>
          <c:tx>
            <c:strRef>
              <c:f>'Hamburg inkl. Staffel'!$C$15</c:f>
              <c:strCache>
                <c:ptCount val="1"/>
                <c:pt idx="0">
                  <c:v>Bundesprogramm Soziale Teilhabe am Arbeitsmarkt</c:v>
                </c:pt>
              </c:strCache>
            </c:strRef>
          </c:tx>
          <c:spPr>
            <a:solidFill>
              <a:srgbClr val="0E35B2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1D50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3BC-473A-8C16-1F53425EAE2F}"/>
              </c:ext>
            </c:extLst>
          </c:dPt>
          <c:cat>
            <c:strRef>
              <c:f>'Hamburg inkl. Staffel'!$D$12:$T$12</c:f>
              <c:strCache>
                <c:ptCount val="17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</c:strCache>
            </c:strRef>
          </c:cat>
          <c:val>
            <c:numRef>
              <c:f>'Hamburg inkl. Staffel'!$D$15:$T$15</c:f>
              <c:numCache>
                <c:formatCode>#,###,##0;\-\ #,###,##0;\-</c:formatCode>
                <c:ptCount val="17"/>
                <c:pt idx="0">
                  <c:v>278</c:v>
                </c:pt>
                <c:pt idx="1">
                  <c:v>280</c:v>
                </c:pt>
                <c:pt idx="2">
                  <c:v>281</c:v>
                </c:pt>
                <c:pt idx="3">
                  <c:v>280</c:v>
                </c:pt>
                <c:pt idx="4">
                  <c:v>280</c:v>
                </c:pt>
                <c:pt idx="5">
                  <c:v>277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BC-473A-8C16-1F53425EAE2F}"/>
            </c:ext>
          </c:extLst>
        </c:ser>
        <c:ser>
          <c:idx val="2"/>
          <c:order val="4"/>
          <c:tx>
            <c:strRef>
              <c:f>'Hamburg inkl. Staffel'!$C$16</c:f>
              <c:strCache>
                <c:ptCount val="1"/>
                <c:pt idx="0">
                  <c:v>Teilhabe am Arbeitsmarkt §16i SGB II</c:v>
                </c:pt>
              </c:strCache>
            </c:strRef>
          </c:tx>
          <c:spPr>
            <a:solidFill>
              <a:srgbClr val="DE0000"/>
            </a:solidFill>
            <a:ln>
              <a:noFill/>
            </a:ln>
            <a:effectLst/>
          </c:spPr>
          <c:invertIfNegative val="0"/>
          <c:cat>
            <c:strRef>
              <c:f>'Hamburg inkl. Staffel'!$D$12:$T$12</c:f>
              <c:strCache>
                <c:ptCount val="17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</c:strCache>
            </c:strRef>
          </c:cat>
          <c:val>
            <c:numRef>
              <c:f>'Hamburg inkl. Staffel'!$D$16:$T$16</c:f>
              <c:numCache>
                <c:formatCode>#,###,##0;\-\ #,###,##0;\-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77</c:v>
                </c:pt>
                <c:pt idx="8">
                  <c:v>129</c:v>
                </c:pt>
                <c:pt idx="9">
                  <c:v>213</c:v>
                </c:pt>
                <c:pt idx="10">
                  <c:v>268</c:v>
                </c:pt>
                <c:pt idx="11">
                  <c:v>332</c:v>
                </c:pt>
                <c:pt idx="12">
                  <c:v>375</c:v>
                </c:pt>
                <c:pt idx="13">
                  <c:v>427</c:v>
                </c:pt>
                <c:pt idx="14">
                  <c:v>484</c:v>
                </c:pt>
                <c:pt idx="15">
                  <c:v>523</c:v>
                </c:pt>
                <c:pt idx="16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BC-473A-8C16-1F53425EA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57013056"/>
        <c:axId val="557013448"/>
      </c:barChart>
      <c:lineChart>
        <c:grouping val="standard"/>
        <c:varyColors val="0"/>
        <c:ser>
          <c:idx val="6"/>
          <c:order val="6"/>
          <c:tx>
            <c:strRef>
              <c:f>'Hamburg inkl. Staffel'!$C$18</c:f>
              <c:strCache>
                <c:ptCount val="1"/>
                <c:pt idx="0">
                  <c:v>Ziel Koalitionsvertrag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'Hamburg inkl. Staffel'!$D$19:$T$19</c:f>
              <c:numCache>
                <c:formatCode>#,###,##0;\-\ #,###,##0;\-</c:formatCode>
                <c:ptCount val="17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BC-473A-8C16-1F53425EA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013056"/>
        <c:axId val="557013448"/>
      </c:lineChart>
      <c:scatterChart>
        <c:scatterStyle val="smoothMarker"/>
        <c:varyColors val="0"/>
        <c:ser>
          <c:idx val="0"/>
          <c:order val="1"/>
          <c:tx>
            <c:strRef>
              <c:f>'Hamburg inkl. Staffel'!$C$13</c:f>
              <c:strCache>
                <c:ptCount val="1"/>
                <c:pt idx="0">
                  <c:v>Gesamt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321083172147002E-2"/>
                  <c:y val="-4.6791761199341649E-2"/>
                </c:manualLayout>
              </c:layout>
              <c:tx>
                <c:rich>
                  <a:bodyPr/>
                  <a:lstStyle/>
                  <a:p>
                    <a:fld id="{57EE1775-C3A7-476D-A6DA-237B7F64A0AC}" type="VALUE">
                      <a:rPr lang="en-US" sz="1100" b="1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3BC-473A-8C16-1F53425EAE2F}"/>
                </c:ext>
              </c:extLst>
            </c:dLbl>
            <c:dLbl>
              <c:idx val="1"/>
              <c:layout>
                <c:manualLayout>
                  <c:x val="-2.3210831721470031E-2"/>
                  <c:y val="-4.5197740112994308E-2"/>
                </c:manualLayout>
              </c:layout>
              <c:tx>
                <c:rich>
                  <a:bodyPr/>
                  <a:lstStyle/>
                  <a:p>
                    <a:fld id="{6348B944-9624-4A3A-B2EA-5CCB3E0DBDFE}" type="VALUE">
                      <a:rPr lang="en-US" sz="1100" b="1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3BC-473A-8C16-1F53425EAE2F}"/>
                </c:ext>
              </c:extLst>
            </c:dLbl>
            <c:dLbl>
              <c:idx val="5"/>
              <c:layout>
                <c:manualLayout>
                  <c:x val="-3.288206237276433E-2"/>
                  <c:y val="-5.05952441798139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E8C962-5E93-4EBF-AA63-2F92E8D7B956}" type="VALUE">
                      <a:rPr lang="en-US" sz="1050" b="1"/>
                      <a:pPr>
                        <a:defRPr/>
                      </a:pPr>
                      <a:t>[WERT]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917472598323657E-2"/>
                      <c:h val="4.598219649088965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43BC-473A-8C16-1F53425EAE2F}"/>
                </c:ext>
              </c:extLst>
            </c:dLbl>
            <c:dLbl>
              <c:idx val="16"/>
              <c:layout>
                <c:manualLayout>
                  <c:x val="-2.321083172147002E-2"/>
                  <c:y val="-5.65101047739914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BC-473A-8C16-1F53425EA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'Hamburg inkl. Staffel'!$D$12:$T$12</c:f>
              <c:strCache>
                <c:ptCount val="17"/>
                <c:pt idx="0">
                  <c:v>Juli 2018</c:v>
                </c:pt>
                <c:pt idx="1">
                  <c:v>August 2018</c:v>
                </c:pt>
                <c:pt idx="2">
                  <c:v>September 2018</c:v>
                </c:pt>
                <c:pt idx="3">
                  <c:v>Oktober 2018</c:v>
                </c:pt>
                <c:pt idx="4">
                  <c:v>November 2018</c:v>
                </c:pt>
                <c:pt idx="5">
                  <c:v>Dezember 2018</c:v>
                </c:pt>
                <c:pt idx="6">
                  <c:v>Januar 2019</c:v>
                </c:pt>
                <c:pt idx="7">
                  <c:v>Februar 2019</c:v>
                </c:pt>
                <c:pt idx="8">
                  <c:v>März 2019</c:v>
                </c:pt>
                <c:pt idx="9">
                  <c:v>April 2019</c:v>
                </c:pt>
                <c:pt idx="10">
                  <c:v>Mai 2019</c:v>
                </c:pt>
                <c:pt idx="11">
                  <c:v>Juni 2019</c:v>
                </c:pt>
                <c:pt idx="12">
                  <c:v>Juli 2019</c:v>
                </c:pt>
                <c:pt idx="13">
                  <c:v>August 2019</c:v>
                </c:pt>
                <c:pt idx="14">
                  <c:v>September 2019</c:v>
                </c:pt>
                <c:pt idx="15">
                  <c:v>Oktober 2019</c:v>
                </c:pt>
                <c:pt idx="16">
                  <c:v>November 2019</c:v>
                </c:pt>
              </c:strCache>
            </c:strRef>
          </c:xVal>
          <c:yVal>
            <c:numRef>
              <c:f>'Hamburg inkl. Staffel'!$D$13:$TS$13</c:f>
              <c:numCache>
                <c:formatCode>#,###,##0;\-\ #,###,##0;\-</c:formatCode>
                <c:ptCount val="536"/>
                <c:pt idx="0">
                  <c:v>984</c:v>
                </c:pt>
                <c:pt idx="1">
                  <c:v>995</c:v>
                </c:pt>
                <c:pt idx="2">
                  <c:v>969</c:v>
                </c:pt>
                <c:pt idx="3">
                  <c:v>959</c:v>
                </c:pt>
                <c:pt idx="4">
                  <c:v>968</c:v>
                </c:pt>
                <c:pt idx="5">
                  <c:v>969</c:v>
                </c:pt>
                <c:pt idx="6">
                  <c:v>668</c:v>
                </c:pt>
                <c:pt idx="7">
                  <c:v>700</c:v>
                </c:pt>
                <c:pt idx="8">
                  <c:v>743</c:v>
                </c:pt>
                <c:pt idx="9">
                  <c:v>816</c:v>
                </c:pt>
                <c:pt idx="10">
                  <c:v>862</c:v>
                </c:pt>
                <c:pt idx="11">
                  <c:v>890</c:v>
                </c:pt>
                <c:pt idx="12">
                  <c:v>903</c:v>
                </c:pt>
                <c:pt idx="13">
                  <c:v>925</c:v>
                </c:pt>
                <c:pt idx="14">
                  <c:v>943</c:v>
                </c:pt>
                <c:pt idx="15">
                  <c:v>951</c:v>
                </c:pt>
                <c:pt idx="16">
                  <c:v>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3BC-473A-8C16-1F53425EA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475632"/>
        <c:axId val="557014232"/>
      </c:scatterChart>
      <c:catAx>
        <c:axId val="5570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13448"/>
        <c:crosses val="autoZero"/>
        <c:auto val="1"/>
        <c:lblAlgn val="ctr"/>
        <c:lblOffset val="100"/>
        <c:noMultiLvlLbl val="0"/>
      </c:catAx>
      <c:valAx>
        <c:axId val="557013448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#,##0;\-\ #,###,##0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13056"/>
        <c:crosses val="autoZero"/>
        <c:crossBetween val="between"/>
        <c:majorUnit val="100"/>
      </c:valAx>
      <c:valAx>
        <c:axId val="557014232"/>
        <c:scaling>
          <c:orientation val="minMax"/>
        </c:scaling>
        <c:delete val="0"/>
        <c:axPos val="r"/>
        <c:numFmt formatCode="#,###,##0;\-\ #,###,##0;\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475632"/>
        <c:crosses val="max"/>
        <c:crossBetween val="between"/>
      </c:valAx>
      <c:catAx>
        <c:axId val="5934756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557014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7325288884343984E-2"/>
          <c:y val="0.95023074748858893"/>
          <c:w val="0.8880249237690323"/>
          <c:h val="4.9769199948283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Bestand öffentlich geförderte Beschäftigung </a:t>
            </a:r>
          </a:p>
          <a:p>
            <a:pPr>
              <a:defRPr/>
            </a:pPr>
            <a:r>
              <a:rPr lang="de-DE" sz="1050"/>
              <a:t>§16i,§16e,</a:t>
            </a:r>
            <a:r>
              <a:rPr lang="de-DE" sz="1050" baseline="0"/>
              <a:t> Soziale Teilhabe</a:t>
            </a:r>
          </a:p>
          <a:p>
            <a:pPr>
              <a:defRPr/>
            </a:pPr>
            <a:r>
              <a:rPr lang="de-DE"/>
              <a:t>Oktober 2019 im Vergleich</a:t>
            </a:r>
            <a:r>
              <a:rPr lang="de-DE" baseline="0"/>
              <a:t> Okt 2018</a:t>
            </a:r>
            <a:endParaRPr lang="de-DE"/>
          </a:p>
        </c:rich>
      </c:tx>
      <c:layout>
        <c:manualLayout>
          <c:xMode val="edge"/>
          <c:yMode val="edge"/>
          <c:x val="0.22105203571553103"/>
          <c:y val="1.7826871599266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'Bundesländer im Vergleich'!$B$1</c:f>
              <c:strCache>
                <c:ptCount val="1"/>
                <c:pt idx="0">
                  <c:v>Okt 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'Bundesländer im Vergleich'!$A$2:$A$17</c:f>
              <c:strCache>
                <c:ptCount val="16"/>
                <c:pt idx="0">
                  <c:v>NRW</c:v>
                </c:pt>
                <c:pt idx="1">
                  <c:v>Berlin</c:v>
                </c:pt>
                <c:pt idx="2">
                  <c:v>Nieders.</c:v>
                </c:pt>
                <c:pt idx="3">
                  <c:v>Sachsen</c:v>
                </c:pt>
                <c:pt idx="4">
                  <c:v>BaWü</c:v>
                </c:pt>
                <c:pt idx="5">
                  <c:v>Bayern</c:v>
                </c:pt>
                <c:pt idx="6">
                  <c:v>Thüringen</c:v>
                </c:pt>
                <c:pt idx="7">
                  <c:v>Sachsen-Anh.</c:v>
                </c:pt>
                <c:pt idx="8">
                  <c:v>SH</c:v>
                </c:pt>
                <c:pt idx="9">
                  <c:v>Brandenburg</c:v>
                </c:pt>
                <c:pt idx="10">
                  <c:v>Rheinland-Pfalz</c:v>
                </c:pt>
                <c:pt idx="11">
                  <c:v>Hessen</c:v>
                </c:pt>
                <c:pt idx="12">
                  <c:v>MV</c:v>
                </c:pt>
                <c:pt idx="13">
                  <c:v>Saarland</c:v>
                </c:pt>
                <c:pt idx="14">
                  <c:v>HB</c:v>
                </c:pt>
                <c:pt idx="15">
                  <c:v>HH</c:v>
                </c:pt>
              </c:strCache>
            </c:strRef>
          </c:cat>
          <c:val>
            <c:numRef>
              <c:f>'Bundesländer im Vergleich'!$B$2:$B$17</c:f>
              <c:numCache>
                <c:formatCode>General</c:formatCode>
                <c:ptCount val="16"/>
                <c:pt idx="0">
                  <c:v>9807</c:v>
                </c:pt>
                <c:pt idx="1">
                  <c:v>4249</c:v>
                </c:pt>
                <c:pt idx="2">
                  <c:v>3111</c:v>
                </c:pt>
                <c:pt idx="3">
                  <c:v>2251</c:v>
                </c:pt>
                <c:pt idx="4">
                  <c:v>2068</c:v>
                </c:pt>
                <c:pt idx="5">
                  <c:v>1780</c:v>
                </c:pt>
                <c:pt idx="6">
                  <c:v>1404</c:v>
                </c:pt>
                <c:pt idx="7">
                  <c:v>1299</c:v>
                </c:pt>
                <c:pt idx="8">
                  <c:v>1249</c:v>
                </c:pt>
                <c:pt idx="9">
                  <c:v>1108</c:v>
                </c:pt>
                <c:pt idx="10">
                  <c:v>984</c:v>
                </c:pt>
                <c:pt idx="11">
                  <c:v>910</c:v>
                </c:pt>
                <c:pt idx="12">
                  <c:v>882</c:v>
                </c:pt>
                <c:pt idx="13">
                  <c:v>856</c:v>
                </c:pt>
                <c:pt idx="14">
                  <c:v>777</c:v>
                </c:pt>
                <c:pt idx="15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3-4FD0-9C8D-72AC2DE6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3469752"/>
        <c:axId val="593476416"/>
      </c:barChart>
      <c:lineChart>
        <c:grouping val="standard"/>
        <c:varyColors val="0"/>
        <c:ser>
          <c:idx val="2"/>
          <c:order val="1"/>
          <c:tx>
            <c:strRef>
              <c:f>'Bundesländer im Vergleich'!$C$1</c:f>
              <c:strCache>
                <c:ptCount val="1"/>
                <c:pt idx="0">
                  <c:v>Okt 18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'Bundesländer im Vergleich'!$A$2:$A$17</c:f>
              <c:strCache>
                <c:ptCount val="16"/>
                <c:pt idx="0">
                  <c:v>NRW</c:v>
                </c:pt>
                <c:pt idx="1">
                  <c:v>Berlin</c:v>
                </c:pt>
                <c:pt idx="2">
                  <c:v>Nieders.</c:v>
                </c:pt>
                <c:pt idx="3">
                  <c:v>Sachsen</c:v>
                </c:pt>
                <c:pt idx="4">
                  <c:v>BaWü</c:v>
                </c:pt>
                <c:pt idx="5">
                  <c:v>Bayern</c:v>
                </c:pt>
                <c:pt idx="6">
                  <c:v>Thüringen</c:v>
                </c:pt>
                <c:pt idx="7">
                  <c:v>Sachsen-Anh.</c:v>
                </c:pt>
                <c:pt idx="8">
                  <c:v>SH</c:v>
                </c:pt>
                <c:pt idx="9">
                  <c:v>Brandenburg</c:v>
                </c:pt>
                <c:pt idx="10">
                  <c:v>Rheinland-Pfalz</c:v>
                </c:pt>
                <c:pt idx="11">
                  <c:v>Hessen</c:v>
                </c:pt>
                <c:pt idx="12">
                  <c:v>MV</c:v>
                </c:pt>
                <c:pt idx="13">
                  <c:v>Saarland</c:v>
                </c:pt>
                <c:pt idx="14">
                  <c:v>HB</c:v>
                </c:pt>
                <c:pt idx="15">
                  <c:v>HH</c:v>
                </c:pt>
              </c:strCache>
            </c:strRef>
          </c:cat>
          <c:val>
            <c:numRef>
              <c:f>'Bundesländer im Vergleich'!$C$2:$C$17</c:f>
              <c:numCache>
                <c:formatCode>General</c:formatCode>
                <c:ptCount val="16"/>
                <c:pt idx="0">
                  <c:v>6202</c:v>
                </c:pt>
                <c:pt idx="1">
                  <c:v>2955</c:v>
                </c:pt>
                <c:pt idx="2">
                  <c:v>1286</c:v>
                </c:pt>
                <c:pt idx="3">
                  <c:v>2046</c:v>
                </c:pt>
                <c:pt idx="4">
                  <c:v>1222</c:v>
                </c:pt>
                <c:pt idx="5">
                  <c:v>1095</c:v>
                </c:pt>
                <c:pt idx="6">
                  <c:v>1097</c:v>
                </c:pt>
                <c:pt idx="7">
                  <c:v>1555</c:v>
                </c:pt>
                <c:pt idx="8">
                  <c:v>518</c:v>
                </c:pt>
                <c:pt idx="9">
                  <c:v>848</c:v>
                </c:pt>
                <c:pt idx="10">
                  <c:v>357</c:v>
                </c:pt>
                <c:pt idx="11">
                  <c:v>458</c:v>
                </c:pt>
                <c:pt idx="12">
                  <c:v>724</c:v>
                </c:pt>
                <c:pt idx="13">
                  <c:v>758</c:v>
                </c:pt>
                <c:pt idx="14">
                  <c:v>595</c:v>
                </c:pt>
                <c:pt idx="15">
                  <c:v>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3-4FD0-9C8D-72AC2DE6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69752"/>
        <c:axId val="593476416"/>
      </c:lineChart>
      <c:lineChart>
        <c:grouping val="standard"/>
        <c:varyColors val="0"/>
        <c:ser>
          <c:idx val="1"/>
          <c:order val="2"/>
          <c:tx>
            <c:strRef>
              <c:f>'Bundesländer im Vergleich'!$D$1</c:f>
              <c:strCache>
                <c:ptCount val="1"/>
                <c:pt idx="0">
                  <c:v>Aufbau/Abbau im Vergleich zu Okt 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[Green]##,#00_ ;[Red]\-#,#0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'Bundesländer im Vergleich'!$D$2:$D$17</c:f>
              <c:numCache>
                <c:formatCode>General</c:formatCode>
                <c:ptCount val="16"/>
                <c:pt idx="0">
                  <c:v>3605</c:v>
                </c:pt>
                <c:pt idx="1">
                  <c:v>1294</c:v>
                </c:pt>
                <c:pt idx="2">
                  <c:v>1825</c:v>
                </c:pt>
                <c:pt idx="3">
                  <c:v>205</c:v>
                </c:pt>
                <c:pt idx="4">
                  <c:v>846</c:v>
                </c:pt>
                <c:pt idx="5">
                  <c:v>685</c:v>
                </c:pt>
                <c:pt idx="6">
                  <c:v>307</c:v>
                </c:pt>
                <c:pt idx="7">
                  <c:v>-256</c:v>
                </c:pt>
                <c:pt idx="8">
                  <c:v>731</c:v>
                </c:pt>
                <c:pt idx="9">
                  <c:v>260</c:v>
                </c:pt>
                <c:pt idx="10">
                  <c:v>627</c:v>
                </c:pt>
                <c:pt idx="11">
                  <c:v>452</c:v>
                </c:pt>
                <c:pt idx="12">
                  <c:v>158</c:v>
                </c:pt>
                <c:pt idx="13">
                  <c:v>98</c:v>
                </c:pt>
                <c:pt idx="14">
                  <c:v>182</c:v>
                </c:pt>
                <c:pt idx="1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13-4FD0-9C8D-72AC2DE6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77200"/>
        <c:axId val="593472104"/>
      </c:lineChart>
      <c:catAx>
        <c:axId val="59346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476416"/>
        <c:crosses val="autoZero"/>
        <c:auto val="1"/>
        <c:lblAlgn val="ctr"/>
        <c:lblOffset val="100"/>
        <c:noMultiLvlLbl val="0"/>
      </c:catAx>
      <c:valAx>
        <c:axId val="59347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469752"/>
        <c:crosses val="autoZero"/>
        <c:crossBetween val="between"/>
      </c:valAx>
      <c:valAx>
        <c:axId val="593472104"/>
        <c:scaling>
          <c:orientation val="minMax"/>
          <c:max val="4000"/>
          <c:min val="-2000"/>
        </c:scaling>
        <c:delete val="0"/>
        <c:axPos val="r"/>
        <c:numFmt formatCode="General" sourceLinked="1"/>
        <c:majorTickMark val="out"/>
        <c:minorTickMark val="none"/>
        <c:tickLblPos val="high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477200"/>
        <c:crosses val="max"/>
        <c:crossBetween val="between"/>
      </c:valAx>
      <c:catAx>
        <c:axId val="59347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593472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22</xdr:row>
      <xdr:rowOff>185736</xdr:rowOff>
    </xdr:from>
    <xdr:to>
      <xdr:col>16</xdr:col>
      <xdr:colOff>57150</xdr:colOff>
      <xdr:row>44</xdr:row>
      <xdr:rowOff>28575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9</xdr:col>
      <xdr:colOff>257174</xdr:colOff>
      <xdr:row>51</xdr:row>
      <xdr:rowOff>128588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16</xdr:col>
      <xdr:colOff>57150</xdr:colOff>
      <xdr:row>68</xdr:row>
      <xdr:rowOff>52389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1553302</xdr:colOff>
      <xdr:row>2</xdr:row>
      <xdr:rowOff>127292</xdr:rowOff>
    </xdr:to>
    <xdr:pic>
      <xdr:nvPicPr>
        <xdr:cNvPr id="2" name="Bild_BA-Logo_ro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820002" cy="384467"/>
        </a:xfrm>
        <a:prstGeom prst="rect">
          <a:avLst/>
        </a:prstGeom>
      </xdr:spPr>
    </xdr:pic>
    <xdr:clientData/>
  </xdr:twoCellAnchor>
  <xdr:twoCellAnchor>
    <xdr:from>
      <xdr:col>2</xdr:col>
      <xdr:colOff>60325</xdr:colOff>
      <xdr:row>23</xdr:row>
      <xdr:rowOff>152400</xdr:rowOff>
    </xdr:from>
    <xdr:to>
      <xdr:col>9</xdr:col>
      <xdr:colOff>200025</xdr:colOff>
      <xdr:row>94</xdr:row>
      <xdr:rowOff>133350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2543175</xdr:colOff>
      <xdr:row>52</xdr:row>
      <xdr:rowOff>161925</xdr:rowOff>
    </xdr:from>
    <xdr:ext cx="4576317" cy="2561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28925" y="4667250"/>
          <a:ext cx="4576317" cy="256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Ziel der Hamburger Koalitionsvereinbarung:</a:t>
          </a:r>
          <a:r>
            <a:rPr lang="de-DE" sz="1100" baseline="0"/>
            <a:t> 1.500 Arbeitsverhältnisse</a:t>
          </a:r>
          <a:endParaRPr lang="de-DE" sz="1100"/>
        </a:p>
      </xdr:txBody>
    </xdr:sp>
    <xdr:clientData/>
  </xdr:oneCellAnchor>
  <xdr:oneCellAnchor>
    <xdr:from>
      <xdr:col>2</xdr:col>
      <xdr:colOff>4483100</xdr:colOff>
      <xdr:row>60</xdr:row>
      <xdr:rowOff>41275</xdr:rowOff>
    </xdr:from>
    <xdr:ext cx="1832105" cy="2561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768850" y="6089650"/>
          <a:ext cx="1832105" cy="256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Die Realtität:</a:t>
          </a:r>
          <a:r>
            <a:rPr lang="de-DE" sz="1100" baseline="0"/>
            <a:t> kein Aufbau</a:t>
          </a:r>
          <a:endParaRPr lang="de-DE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0.46712</cdr:x>
      <cdr:y>0.09278</cdr:y>
    </cdr:from>
    <cdr:to>
      <cdr:x>0.55996</cdr:x>
      <cdr:y>0.20275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600575" y="771527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 b="0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204166</xdr:colOff>
      <xdr:row>0</xdr:row>
      <xdr:rowOff>0</xdr:rowOff>
    </xdr:from>
    <xdr:to>
      <xdr:col>15</xdr:col>
      <xdr:colOff>366091</xdr:colOff>
      <xdr:row>18</xdr:row>
      <xdr:rowOff>100011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tik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-Daten\Statistik\4803_Produkte\07_FST\57745_AMP_2015\Steuerung\AMP%20Basis_BA_Strukt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-Daten\Statistik\Statistik-Allgemein\Datenzentrum\Foerderung\Aufbereitung\AMP_2007\Aufbereitung\aktuell\insgesamt\AA\SGBI\AMP_SGBI_09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-Daten\Statistik\Statistik-Allgemein\Datenzentrum\Foerderung\Aufbereitung\AMP_2009\Produktion\Kopie%20von%20Testbasis%20A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  <sheetName val="Analytik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Historie"/>
      <sheetName val="Beschreibung"/>
      <sheetName val="Vorlage"/>
      <sheetName val="Vorlage ANBA"/>
      <sheetName val="Berichtsdaten"/>
      <sheetName val="mit_zkT"/>
      <sheetName val="ohne_zkT"/>
      <sheetName val="Regionen"/>
      <sheetName val="Fußnoten"/>
      <sheetName val="Norm"/>
      <sheetName val="Geringqual"/>
      <sheetName val="Ausland"/>
      <sheetName val="Schwerbeh"/>
      <sheetName val="50_Plus"/>
      <sheetName val="Frauen"/>
      <sheetName val="D"/>
      <sheetName val="BGW"/>
      <sheetName val="BGO"/>
      <sheetName val="N"/>
      <sheetName val="SH"/>
      <sheetName val="HH"/>
      <sheetName val="MV"/>
      <sheetName val="NSB"/>
      <sheetName val="NS"/>
      <sheetName val="HB"/>
      <sheetName val="NW"/>
      <sheetName val="HS"/>
      <sheetName val="RPS"/>
      <sheetName val="RP"/>
      <sheetName val="SR"/>
      <sheetName val="BW"/>
      <sheetName val="BY"/>
      <sheetName val="BB"/>
      <sheetName val="BA"/>
      <sheetName val="BR"/>
      <sheetName val="SAT"/>
      <sheetName val="SA"/>
      <sheetName val="TH"/>
      <sheetName val="S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2"/>
      <sheetName val="043"/>
      <sheetName val="044"/>
      <sheetName val="045"/>
      <sheetName val="046"/>
      <sheetName val="047"/>
      <sheetName val="048"/>
      <sheetName val="049"/>
      <sheetName val="070"/>
      <sheetName val="071"/>
      <sheetName val="072"/>
      <sheetName val="073"/>
      <sheetName val="074"/>
      <sheetName val="075"/>
      <sheetName val="076"/>
      <sheetName val="077"/>
      <sheetName val="078"/>
      <sheetName val="079"/>
      <sheetName val="092"/>
      <sheetName val="093"/>
      <sheetName val="094"/>
      <sheetName val="095"/>
      <sheetName val="096"/>
      <sheetName val="097"/>
      <sheetName val="098"/>
      <sheetName val="111"/>
      <sheetName val="115"/>
      <sheetName val="119"/>
      <sheetName val="123"/>
      <sheetName val="127"/>
      <sheetName val="131"/>
      <sheetName val="135"/>
      <sheetName val="139"/>
      <sheetName val="211"/>
      <sheetName val="214"/>
      <sheetName val="217"/>
      <sheetName val="221"/>
      <sheetName val="224"/>
      <sheetName val="227"/>
      <sheetName val="231"/>
      <sheetName val="234"/>
      <sheetName val="237"/>
      <sheetName val="241"/>
      <sheetName val="244"/>
      <sheetName val="247"/>
      <sheetName val="251"/>
      <sheetName val="254"/>
      <sheetName val="257"/>
      <sheetName val="261"/>
      <sheetName val="264"/>
      <sheetName val="267"/>
      <sheetName val="271"/>
      <sheetName val="274"/>
      <sheetName val="277"/>
      <sheetName val="281"/>
      <sheetName val="311"/>
      <sheetName val="313"/>
      <sheetName val="315"/>
      <sheetName val="317"/>
      <sheetName val="321"/>
      <sheetName val="323"/>
      <sheetName val="325"/>
      <sheetName val="327"/>
      <sheetName val="331"/>
      <sheetName val="333"/>
      <sheetName val="335"/>
      <sheetName val="337"/>
      <sheetName val="341"/>
      <sheetName val="343"/>
      <sheetName val="345"/>
      <sheetName val="347"/>
      <sheetName val="351"/>
      <sheetName val="353"/>
      <sheetName val="355"/>
      <sheetName val="357"/>
      <sheetName val="361"/>
      <sheetName val="363"/>
      <sheetName val="365"/>
      <sheetName val="367"/>
      <sheetName val="371"/>
      <sheetName val="373"/>
      <sheetName val="375"/>
      <sheetName val="377"/>
      <sheetName val="381"/>
      <sheetName val="383"/>
      <sheetName val="385"/>
      <sheetName val="387"/>
      <sheetName val="391"/>
      <sheetName val="411"/>
      <sheetName val="415"/>
      <sheetName val="419"/>
      <sheetName val="423"/>
      <sheetName val="427"/>
      <sheetName val="431"/>
      <sheetName val="435"/>
      <sheetName val="439"/>
      <sheetName val="443"/>
      <sheetName val="447"/>
      <sheetName val="451"/>
      <sheetName val="455"/>
      <sheetName val="459"/>
      <sheetName val="511"/>
      <sheetName val="515"/>
      <sheetName val="519"/>
      <sheetName val="523"/>
      <sheetName val="527"/>
      <sheetName val="531"/>
      <sheetName val="535"/>
      <sheetName val="539"/>
      <sheetName val="543"/>
      <sheetName val="547"/>
      <sheetName val="551"/>
      <sheetName val="555"/>
      <sheetName val="559"/>
      <sheetName val="563"/>
      <sheetName val="611"/>
      <sheetName val="614"/>
      <sheetName val="617"/>
      <sheetName val="621"/>
      <sheetName val="624"/>
      <sheetName val="627"/>
      <sheetName val="631"/>
      <sheetName val="634"/>
      <sheetName val="637"/>
      <sheetName val="641"/>
      <sheetName val="644"/>
      <sheetName val="647"/>
      <sheetName val="651"/>
      <sheetName val="654"/>
      <sheetName val="657"/>
      <sheetName val="661"/>
      <sheetName val="664"/>
      <sheetName val="667"/>
      <sheetName val="671"/>
      <sheetName val="674"/>
      <sheetName val="677"/>
      <sheetName val="681"/>
      <sheetName val="684"/>
      <sheetName val="687"/>
      <sheetName val="711"/>
      <sheetName val="715"/>
      <sheetName val="719"/>
      <sheetName val="723"/>
      <sheetName val="727"/>
      <sheetName val="731"/>
      <sheetName val="735"/>
      <sheetName val="739"/>
      <sheetName val="743"/>
      <sheetName val="747"/>
      <sheetName val="751"/>
      <sheetName val="755"/>
      <sheetName val="759"/>
      <sheetName val="811"/>
      <sheetName val="815"/>
      <sheetName val="819"/>
      <sheetName val="823"/>
      <sheetName val="827"/>
      <sheetName val="831"/>
      <sheetName val="835"/>
      <sheetName val="839"/>
      <sheetName val="843"/>
      <sheetName val="847"/>
      <sheetName val="851"/>
      <sheetName val="855"/>
      <sheetName val="859"/>
      <sheetName val="863"/>
      <sheetName val="922"/>
      <sheetName val="955"/>
      <sheetName val="9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B i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Beschreibung und Steuerung"/>
      <sheetName val="Rohdaten"/>
      <sheetName val="Historie"/>
      <sheetName val="Vorlage ÜS"/>
      <sheetName val="Master insgesamt"/>
      <sheetName val="Master SGB II"/>
      <sheetName val="Master SGB III"/>
      <sheetName val="Regionen"/>
      <sheetName val="Alo"/>
      <sheetName val="FST_T0"/>
      <sheetName val="FST_T3"/>
      <sheetName val="mag_bl"/>
      <sheetName val="mat_bl"/>
      <sheetName val="XS"/>
      <sheetName val="LST"/>
      <sheetName val="AGH_nHR"/>
      <sheetName val="AGH_HR"/>
      <sheetName val="ATZ"/>
      <sheetName val="A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Berlin">
  <a:themeElements>
    <a:clrScheme name="Benutzerdefiniert 3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F0000"/>
      </a:accent1>
      <a:accent2>
        <a:srgbClr val="7F7F7F"/>
      </a:accent2>
      <a:accent3>
        <a:srgbClr val="BF0000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3"/>
  <sheetViews>
    <sheetView view="pageBreakPreview" zoomScale="40" zoomScaleNormal="100" zoomScaleSheetLayoutView="4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H62" sqref="H62"/>
    </sheetView>
  </sheetViews>
  <sheetFormatPr baseColWidth="10" defaultRowHeight="14.4" x14ac:dyDescent="0.3"/>
  <cols>
    <col min="1" max="1" width="35" customWidth="1"/>
    <col min="16" max="16" width="12.21875" bestFit="1" customWidth="1"/>
    <col min="17" max="17" width="18.33203125" customWidth="1"/>
    <col min="18" max="18" width="13.77734375" customWidth="1"/>
    <col min="26" max="26" width="11" style="90"/>
    <col min="27" max="27" width="12.21875" style="90" bestFit="1" customWidth="1"/>
    <col min="28" max="28" width="16" bestFit="1" customWidth="1"/>
    <col min="29" max="29" width="13.33203125" bestFit="1" customWidth="1"/>
  </cols>
  <sheetData>
    <row r="1" spans="1:27" ht="36.6" thickBot="1" x14ac:dyDescent="0.35">
      <c r="A1" s="13" t="s">
        <v>70</v>
      </c>
      <c r="P1" s="104" t="s">
        <v>69</v>
      </c>
      <c r="Q1" s="104" t="s">
        <v>69</v>
      </c>
      <c r="R1" s="104" t="s">
        <v>69</v>
      </c>
      <c r="S1" s="104" t="s">
        <v>69</v>
      </c>
    </row>
    <row r="2" spans="1:27" s="2" customFormat="1" ht="29.25" customHeight="1" thickBot="1" x14ac:dyDescent="0.35">
      <c r="A2" s="12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6" t="s">
        <v>7</v>
      </c>
      <c r="I2" s="107" t="s">
        <v>21</v>
      </c>
      <c r="J2" s="105" t="s">
        <v>34</v>
      </c>
      <c r="K2" s="105" t="s">
        <v>35</v>
      </c>
      <c r="L2" s="105" t="s">
        <v>36</v>
      </c>
      <c r="M2" s="105" t="s">
        <v>37</v>
      </c>
      <c r="N2" s="105" t="s">
        <v>38</v>
      </c>
      <c r="O2" s="105" t="s">
        <v>39</v>
      </c>
      <c r="P2" s="105">
        <v>43678</v>
      </c>
      <c r="Q2" s="105">
        <v>43709</v>
      </c>
      <c r="R2" s="105">
        <v>43739</v>
      </c>
      <c r="S2" s="108">
        <v>43770</v>
      </c>
      <c r="W2" s="4" t="s">
        <v>20</v>
      </c>
      <c r="X2" s="11" t="s">
        <v>9</v>
      </c>
      <c r="Y2" s="16" t="s">
        <v>22</v>
      </c>
      <c r="Z2" s="11" t="s">
        <v>23</v>
      </c>
      <c r="AA2" s="11" t="s">
        <v>24</v>
      </c>
    </row>
    <row r="3" spans="1:27" s="1" customFormat="1" ht="21" customHeight="1" x14ac:dyDescent="0.3">
      <c r="A3" s="1" t="s">
        <v>19</v>
      </c>
      <c r="B3" s="9">
        <v>1752</v>
      </c>
      <c r="C3" s="9">
        <v>1716</v>
      </c>
      <c r="D3" s="9">
        <v>1663</v>
      </c>
      <c r="E3" s="9">
        <v>1736</v>
      </c>
      <c r="F3" s="9">
        <v>1835</v>
      </c>
      <c r="G3" s="9">
        <v>1914</v>
      </c>
      <c r="H3" s="7">
        <v>1930</v>
      </c>
      <c r="I3" s="24">
        <v>1886</v>
      </c>
      <c r="J3" s="20">
        <v>1855</v>
      </c>
      <c r="K3" s="20">
        <v>1962</v>
      </c>
      <c r="L3" s="20">
        <v>1990</v>
      </c>
      <c r="M3" s="20">
        <v>2008</v>
      </c>
      <c r="N3" s="20">
        <v>1975</v>
      </c>
      <c r="O3" s="20">
        <v>1927</v>
      </c>
      <c r="P3" s="20">
        <v>1912</v>
      </c>
      <c r="Q3" s="20">
        <v>1852</v>
      </c>
      <c r="R3" s="20">
        <v>1843</v>
      </c>
      <c r="S3" s="25">
        <v>1877</v>
      </c>
      <c r="W3" s="5" t="e">
        <f>SUM(#REF!)/6</f>
        <v>#REF!</v>
      </c>
      <c r="X3" s="19">
        <f t="shared" ref="X3:X8" si="0">SUM(B3:H3)/12</f>
        <v>1045.5</v>
      </c>
      <c r="Y3" s="14" t="e">
        <f>X3-W3</f>
        <v>#REF!</v>
      </c>
      <c r="Z3" s="18">
        <f t="shared" ref="Z3:Z8" si="1">SUM(I3:R3)/7</f>
        <v>2744.2857142857142</v>
      </c>
      <c r="AA3" s="17">
        <f t="shared" ref="AA3:AA8" si="2">Z3-X3</f>
        <v>1698.7857142857142</v>
      </c>
    </row>
    <row r="4" spans="1:27" s="1" customFormat="1" ht="17.100000000000001" customHeight="1" x14ac:dyDescent="0.3">
      <c r="A4" s="1" t="s">
        <v>32</v>
      </c>
      <c r="B4" s="9">
        <v>399</v>
      </c>
      <c r="C4" s="9">
        <v>398</v>
      </c>
      <c r="D4" s="9">
        <v>401</v>
      </c>
      <c r="E4" s="9">
        <v>390</v>
      </c>
      <c r="F4" s="9">
        <v>384</v>
      </c>
      <c r="G4" s="9">
        <v>393</v>
      </c>
      <c r="H4" s="7">
        <v>416</v>
      </c>
      <c r="I4" s="24">
        <v>397</v>
      </c>
      <c r="J4" s="20">
        <v>367</v>
      </c>
      <c r="K4" s="20">
        <v>343</v>
      </c>
      <c r="L4" s="20">
        <v>314</v>
      </c>
      <c r="M4" s="20">
        <v>284</v>
      </c>
      <c r="N4" s="20">
        <v>253</v>
      </c>
      <c r="O4" s="20">
        <v>224</v>
      </c>
      <c r="P4" s="20">
        <v>209</v>
      </c>
      <c r="Q4" s="20">
        <v>184</v>
      </c>
      <c r="R4" s="20">
        <v>170</v>
      </c>
      <c r="S4" s="25">
        <v>142</v>
      </c>
      <c r="W4" s="5" t="e">
        <f>SUM(#REF!)/6</f>
        <v>#REF!</v>
      </c>
      <c r="X4" s="19">
        <f t="shared" si="0"/>
        <v>231.75</v>
      </c>
      <c r="Y4" s="14" t="e">
        <f t="shared" ref="Y4:Y8" si="3">X4-W4</f>
        <v>#REF!</v>
      </c>
      <c r="Z4" s="18">
        <f t="shared" si="1"/>
        <v>392.14285714285717</v>
      </c>
      <c r="AA4" s="28">
        <f t="shared" si="2"/>
        <v>160.39285714285717</v>
      </c>
    </row>
    <row r="5" spans="1:27" s="1" customFormat="1" ht="22.5" customHeight="1" x14ac:dyDescent="0.3">
      <c r="A5" s="1" t="s">
        <v>31</v>
      </c>
      <c r="B5" s="9">
        <v>278</v>
      </c>
      <c r="C5" s="9">
        <v>278</v>
      </c>
      <c r="D5" s="9">
        <v>280</v>
      </c>
      <c r="E5" s="9">
        <v>281</v>
      </c>
      <c r="F5" s="9">
        <v>280</v>
      </c>
      <c r="G5" s="9">
        <v>280</v>
      </c>
      <c r="H5" s="7">
        <v>277</v>
      </c>
      <c r="I5" s="22"/>
      <c r="J5" s="21"/>
      <c r="K5" s="21"/>
      <c r="L5" s="21"/>
      <c r="M5" s="21"/>
      <c r="N5" s="21"/>
      <c r="O5" s="21"/>
      <c r="P5" s="21"/>
      <c r="Q5" s="21"/>
      <c r="R5" s="21"/>
      <c r="S5" s="23"/>
      <c r="W5" s="5" t="e">
        <f>SUM(#REF!)/6</f>
        <v>#REF!</v>
      </c>
      <c r="X5" s="19">
        <f t="shared" si="0"/>
        <v>162.83333333333334</v>
      </c>
      <c r="Y5" s="15" t="e">
        <f t="shared" si="3"/>
        <v>#REF!</v>
      </c>
      <c r="Z5" s="18">
        <f t="shared" si="1"/>
        <v>0</v>
      </c>
      <c r="AA5" s="28">
        <f t="shared" si="2"/>
        <v>-162.83333333333334</v>
      </c>
    </row>
    <row r="6" spans="1:27" s="1" customFormat="1" ht="22.5" customHeight="1" x14ac:dyDescent="0.3">
      <c r="A6" s="6" t="s">
        <v>25</v>
      </c>
      <c r="B6" s="9"/>
      <c r="C6" s="9"/>
      <c r="D6" s="9"/>
      <c r="E6" s="9"/>
      <c r="F6" s="9"/>
      <c r="G6" s="9"/>
      <c r="H6" s="7"/>
      <c r="I6" s="22">
        <v>24</v>
      </c>
      <c r="J6" s="21">
        <v>77</v>
      </c>
      <c r="K6" s="21">
        <v>129</v>
      </c>
      <c r="L6" s="21">
        <v>213</v>
      </c>
      <c r="M6" s="21">
        <v>268</v>
      </c>
      <c r="N6" s="21">
        <v>332</v>
      </c>
      <c r="O6" s="21">
        <v>375</v>
      </c>
      <c r="P6" s="21">
        <v>427</v>
      </c>
      <c r="Q6" s="21">
        <v>484</v>
      </c>
      <c r="R6" s="21">
        <v>523</v>
      </c>
      <c r="S6" s="23">
        <v>552</v>
      </c>
      <c r="W6" s="5" t="e">
        <f>SUM(#REF!)/6</f>
        <v>#REF!</v>
      </c>
      <c r="X6" s="19">
        <f t="shared" si="0"/>
        <v>0</v>
      </c>
      <c r="Y6" s="15" t="e">
        <f t="shared" si="3"/>
        <v>#REF!</v>
      </c>
      <c r="Z6" s="18">
        <f t="shared" si="1"/>
        <v>407.42857142857144</v>
      </c>
      <c r="AA6" s="28">
        <f t="shared" si="2"/>
        <v>407.42857142857144</v>
      </c>
    </row>
    <row r="7" spans="1:27" s="3" customFormat="1" ht="17.100000000000001" customHeight="1" thickBot="1" x14ac:dyDescent="0.35">
      <c r="A7" s="3" t="s">
        <v>26</v>
      </c>
      <c r="B7" s="10">
        <f t="shared" ref="B7:H7" si="4">B5+B4</f>
        <v>677</v>
      </c>
      <c r="C7" s="10">
        <f t="shared" si="4"/>
        <v>676</v>
      </c>
      <c r="D7" s="10">
        <f t="shared" si="4"/>
        <v>681</v>
      </c>
      <c r="E7" s="10">
        <f t="shared" si="4"/>
        <v>671</v>
      </c>
      <c r="F7" s="10">
        <f t="shared" si="4"/>
        <v>664</v>
      </c>
      <c r="G7" s="10">
        <f t="shared" si="4"/>
        <v>673</v>
      </c>
      <c r="H7" s="8">
        <f t="shared" si="4"/>
        <v>693</v>
      </c>
      <c r="I7" s="26">
        <f t="shared" ref="I7:R7" si="5">I5+I4+I6</f>
        <v>421</v>
      </c>
      <c r="J7" s="92">
        <f t="shared" si="5"/>
        <v>444</v>
      </c>
      <c r="K7" s="92">
        <f t="shared" si="5"/>
        <v>472</v>
      </c>
      <c r="L7" s="92">
        <f t="shared" si="5"/>
        <v>527</v>
      </c>
      <c r="M7" s="92">
        <f t="shared" si="5"/>
        <v>552</v>
      </c>
      <c r="N7" s="92">
        <f t="shared" si="5"/>
        <v>585</v>
      </c>
      <c r="O7" s="92">
        <f t="shared" si="5"/>
        <v>599</v>
      </c>
      <c r="P7" s="92">
        <f t="shared" si="5"/>
        <v>636</v>
      </c>
      <c r="Q7" s="92">
        <f t="shared" si="5"/>
        <v>668</v>
      </c>
      <c r="R7" s="92">
        <f t="shared" si="5"/>
        <v>693</v>
      </c>
      <c r="S7" s="92">
        <f>S5+S4+S6</f>
        <v>694</v>
      </c>
      <c r="W7" s="5" t="e">
        <f>SUM(#REF!)/6</f>
        <v>#REF!</v>
      </c>
      <c r="X7" s="19">
        <f t="shared" si="0"/>
        <v>394.58333333333331</v>
      </c>
      <c r="Y7" s="15" t="e">
        <f t="shared" si="3"/>
        <v>#REF!</v>
      </c>
      <c r="Z7" s="27">
        <f t="shared" si="1"/>
        <v>799.57142857142856</v>
      </c>
      <c r="AA7" s="27">
        <f t="shared" si="2"/>
        <v>404.98809523809524</v>
      </c>
    </row>
    <row r="8" spans="1:27" s="3" customFormat="1" ht="17.100000000000001" customHeight="1" thickBot="1" x14ac:dyDescent="0.35">
      <c r="A8" s="3" t="s">
        <v>27</v>
      </c>
      <c r="B8" s="10">
        <f t="shared" ref="B8:R8" si="6">B7+B3</f>
        <v>2429</v>
      </c>
      <c r="C8" s="10">
        <f t="shared" si="6"/>
        <v>2392</v>
      </c>
      <c r="D8" s="10">
        <f t="shared" si="6"/>
        <v>2344</v>
      </c>
      <c r="E8" s="10">
        <f t="shared" si="6"/>
        <v>2407</v>
      </c>
      <c r="F8" s="10">
        <f t="shared" si="6"/>
        <v>2499</v>
      </c>
      <c r="G8" s="10">
        <f t="shared" si="6"/>
        <v>2587</v>
      </c>
      <c r="H8" s="10">
        <f t="shared" si="6"/>
        <v>2623</v>
      </c>
      <c r="I8" s="10">
        <f t="shared" si="6"/>
        <v>2307</v>
      </c>
      <c r="J8" s="10">
        <f t="shared" si="6"/>
        <v>2299</v>
      </c>
      <c r="K8" s="10">
        <f t="shared" si="6"/>
        <v>2434</v>
      </c>
      <c r="L8" s="10">
        <f t="shared" si="6"/>
        <v>2517</v>
      </c>
      <c r="M8" s="10">
        <f t="shared" si="6"/>
        <v>2560</v>
      </c>
      <c r="N8" s="10">
        <f t="shared" si="6"/>
        <v>2560</v>
      </c>
      <c r="O8" s="10">
        <f t="shared" si="6"/>
        <v>2526</v>
      </c>
      <c r="P8" s="10">
        <f t="shared" si="6"/>
        <v>2548</v>
      </c>
      <c r="Q8" s="10">
        <f t="shared" si="6"/>
        <v>2520</v>
      </c>
      <c r="R8" s="10">
        <f t="shared" si="6"/>
        <v>2536</v>
      </c>
      <c r="S8" s="10">
        <f t="shared" ref="S8" si="7">S7+S3</f>
        <v>2571</v>
      </c>
      <c r="W8" s="5" t="e">
        <f>SUM(#REF!)/6</f>
        <v>#REF!</v>
      </c>
      <c r="X8" s="19">
        <f t="shared" si="0"/>
        <v>1440.0833333333333</v>
      </c>
      <c r="Y8" s="15" t="e">
        <f t="shared" si="3"/>
        <v>#REF!</v>
      </c>
      <c r="Z8" s="27">
        <f t="shared" si="1"/>
        <v>3543.8571428571427</v>
      </c>
      <c r="AA8" s="27">
        <f t="shared" si="2"/>
        <v>2103.7738095238092</v>
      </c>
    </row>
    <row r="9" spans="1:27" ht="16.5" x14ac:dyDescent="0.3">
      <c r="A9" t="s">
        <v>28</v>
      </c>
      <c r="B9" s="29">
        <f>AVERAGE(B7:B7)</f>
        <v>677</v>
      </c>
      <c r="C9" s="29">
        <f>AVERAGE(C7:H7)</f>
        <v>676.33333333333337</v>
      </c>
      <c r="D9" s="29">
        <f>AVERAGE(C7:H7)</f>
        <v>676.33333333333337</v>
      </c>
      <c r="E9" s="29">
        <f>AVERAGE(C7:H7)</f>
        <v>676.33333333333337</v>
      </c>
      <c r="F9" s="29">
        <f>AVERAGE(C7:H7)</f>
        <v>676.33333333333337</v>
      </c>
      <c r="G9" s="29">
        <f>AVERAGE(C7:H7)</f>
        <v>676.33333333333337</v>
      </c>
      <c r="H9" s="29">
        <f>AVERAGE(C7:H7)</f>
        <v>676.33333333333337</v>
      </c>
      <c r="I9" s="29">
        <f>AVERAGE(I7:N7)</f>
        <v>500.16666666666669</v>
      </c>
      <c r="J9" s="29">
        <f>AVERAGE(I7:N7)</f>
        <v>500.16666666666669</v>
      </c>
      <c r="K9" s="29">
        <f>AVERAGE(I7:N7)</f>
        <v>500.16666666666669</v>
      </c>
      <c r="L9" s="29">
        <f>AVERAGE(I7:N7)</f>
        <v>500.16666666666669</v>
      </c>
      <c r="M9" s="29">
        <f>AVERAGE(I7:N7)</f>
        <v>500.16666666666669</v>
      </c>
      <c r="N9" s="29">
        <f>AVERAGE(I7:N7)</f>
        <v>500.16666666666669</v>
      </c>
      <c r="O9" s="29">
        <f>AVERAGE(O7:T7)</f>
        <v>658</v>
      </c>
      <c r="P9" s="29">
        <f>AVERAGE(O7:T7)</f>
        <v>658</v>
      </c>
      <c r="Q9" s="29">
        <f>AVERAGE(O7:T7)</f>
        <v>658</v>
      </c>
      <c r="R9" s="29">
        <f>AVERAGE(O7:T7)</f>
        <v>658</v>
      </c>
      <c r="S9" s="29">
        <f>AVERAGE(O7:T7)</f>
        <v>658</v>
      </c>
      <c r="Z9"/>
      <c r="AA9"/>
    </row>
    <row r="10" spans="1:27" ht="16.5" x14ac:dyDescent="0.3">
      <c r="P10" s="114"/>
      <c r="Q10" s="114"/>
      <c r="R10" s="114"/>
      <c r="S10" s="43"/>
      <c r="T10" s="114"/>
    </row>
    <row r="11" spans="1:27" ht="16.5" x14ac:dyDescent="0.3">
      <c r="N11" s="114"/>
      <c r="O11" s="43"/>
      <c r="P11" s="43"/>
      <c r="Q11" s="43"/>
      <c r="R11" s="43"/>
      <c r="S11" s="43"/>
      <c r="T11" s="90"/>
      <c r="W11" s="90"/>
      <c r="X11" s="90"/>
      <c r="Z11"/>
      <c r="AA11"/>
    </row>
    <row r="12" spans="1:27" ht="16.5" x14ac:dyDescent="0.3">
      <c r="N12" s="114"/>
      <c r="O12" s="43"/>
      <c r="P12" s="43"/>
      <c r="Q12" s="43"/>
      <c r="R12" s="43"/>
      <c r="S12" s="43"/>
      <c r="T12" s="90"/>
      <c r="W12" s="90"/>
      <c r="X12" s="90"/>
      <c r="Z12"/>
      <c r="AA12"/>
    </row>
    <row r="13" spans="1:27" x14ac:dyDescent="0.3">
      <c r="A13" s="96" t="s">
        <v>66</v>
      </c>
      <c r="B13" s="96"/>
      <c r="C13" s="96"/>
      <c r="D13" s="96"/>
      <c r="N13" s="114"/>
      <c r="O13" s="43"/>
      <c r="P13" s="43"/>
      <c r="Q13" s="43"/>
      <c r="R13" s="43"/>
      <c r="S13" s="43"/>
      <c r="T13" s="90"/>
      <c r="W13" s="90"/>
      <c r="X13" s="90"/>
      <c r="Z13"/>
      <c r="AA13"/>
    </row>
    <row r="14" spans="1:27" x14ac:dyDescent="0.3">
      <c r="A14" s="97" t="s">
        <v>74</v>
      </c>
      <c r="B14" s="94">
        <f>S6</f>
        <v>552</v>
      </c>
      <c r="N14" s="114"/>
      <c r="O14" s="43"/>
      <c r="P14" s="43"/>
      <c r="Q14" s="43"/>
      <c r="R14" s="43"/>
      <c r="S14" s="43"/>
      <c r="T14" s="90"/>
      <c r="Z14"/>
      <c r="AA14"/>
    </row>
    <row r="15" spans="1:27" x14ac:dyDescent="0.3">
      <c r="A15" s="98" t="s">
        <v>30</v>
      </c>
      <c r="B15">
        <v>394</v>
      </c>
      <c r="C15" s="111">
        <f>B15/B14</f>
        <v>0.71376811594202894</v>
      </c>
      <c r="N15" s="114"/>
      <c r="O15" s="43"/>
      <c r="P15" s="43"/>
      <c r="Q15" s="43"/>
      <c r="R15" s="43"/>
      <c r="S15" s="43"/>
      <c r="Z15"/>
      <c r="AA15"/>
    </row>
    <row r="16" spans="1:27" ht="16.5" x14ac:dyDescent="0.3">
      <c r="A16" s="98" t="s">
        <v>29</v>
      </c>
      <c r="B16">
        <f>B14-B15</f>
        <v>158</v>
      </c>
      <c r="H16" s="93"/>
      <c r="N16" s="114"/>
      <c r="O16" s="43"/>
      <c r="P16" s="43"/>
      <c r="Q16" s="43"/>
      <c r="R16" s="43"/>
      <c r="S16" s="43"/>
      <c r="T16" s="90"/>
      <c r="Z16"/>
      <c r="AA16"/>
    </row>
    <row r="17" spans="1:27" ht="16.5" x14ac:dyDescent="0.3">
      <c r="A17" s="98"/>
      <c r="N17" s="114"/>
      <c r="O17" s="43"/>
      <c r="P17" s="43"/>
      <c r="Q17" s="43"/>
      <c r="R17" s="43"/>
      <c r="S17" s="43"/>
      <c r="T17" s="90"/>
      <c r="Z17"/>
      <c r="AA17"/>
    </row>
    <row r="18" spans="1:27" x14ac:dyDescent="0.3">
      <c r="A18" s="97" t="s">
        <v>63</v>
      </c>
      <c r="B18" s="94">
        <f>S6+S4</f>
        <v>694</v>
      </c>
      <c r="N18" s="114"/>
      <c r="O18" s="43"/>
      <c r="P18" s="43"/>
      <c r="Q18" s="43"/>
      <c r="R18" s="43"/>
      <c r="S18" s="43"/>
      <c r="T18" s="90"/>
      <c r="Z18"/>
      <c r="AA18"/>
    </row>
    <row r="19" spans="1:27" x14ac:dyDescent="0.3">
      <c r="A19" s="98" t="s">
        <v>33</v>
      </c>
      <c r="B19">
        <f>B15+128</f>
        <v>522</v>
      </c>
      <c r="C19" s="95">
        <f>B19/B18</f>
        <v>0.75216138328530258</v>
      </c>
      <c r="N19" s="114"/>
      <c r="O19" s="43"/>
      <c r="P19" s="43"/>
      <c r="Q19" s="43"/>
      <c r="R19" s="43"/>
      <c r="S19" s="43"/>
      <c r="T19" s="90"/>
      <c r="Z19"/>
      <c r="AA19"/>
    </row>
    <row r="20" spans="1:27" ht="16.5" x14ac:dyDescent="0.3">
      <c r="A20" s="98" t="s">
        <v>29</v>
      </c>
      <c r="B20">
        <f>B18-B19</f>
        <v>172</v>
      </c>
      <c r="N20" s="114"/>
      <c r="O20" s="43"/>
      <c r="P20" s="43"/>
      <c r="Q20" s="43"/>
      <c r="R20" s="43"/>
      <c r="S20" s="43"/>
      <c r="T20" s="90"/>
      <c r="Z20"/>
      <c r="AA20"/>
    </row>
    <row r="21" spans="1:27" ht="16.5" x14ac:dyDescent="0.3">
      <c r="A21" s="98"/>
      <c r="N21" s="114"/>
      <c r="O21" s="43"/>
      <c r="P21" s="43"/>
      <c r="Q21" s="43"/>
      <c r="R21" s="43"/>
      <c r="S21" s="43"/>
      <c r="T21" s="90"/>
      <c r="W21" s="90"/>
      <c r="X21" s="90"/>
      <c r="Z21"/>
      <c r="AA21"/>
    </row>
    <row r="22" spans="1:27" ht="16.5" x14ac:dyDescent="0.3">
      <c r="W22" s="90"/>
      <c r="X22" s="90"/>
      <c r="Z22"/>
      <c r="AA22"/>
    </row>
    <row r="23" spans="1:27" ht="16.5" x14ac:dyDescent="0.3">
      <c r="W23" s="90"/>
      <c r="X23" s="90"/>
      <c r="Z23"/>
      <c r="AA23"/>
    </row>
  </sheetData>
  <pageMargins left="0.7" right="0.7" top="0.78740157499999996" bottom="0.78740157499999996" header="0.3" footer="0.3"/>
  <pageSetup paperSize="9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3"/>
  <sheetViews>
    <sheetView showGridLines="0" tabSelected="1" view="pageBreakPreview" zoomScale="40" zoomScaleNormal="100" zoomScaleSheetLayoutView="40" workbookViewId="0">
      <pane xSplit="3" ySplit="11" topLeftCell="D15" activePane="bottomRight" state="frozen"/>
      <selection pane="topRight" activeCell="D1" sqref="D1"/>
      <selection pane="bottomLeft" activeCell="A13" sqref="A13"/>
      <selection pane="bottomRight" activeCell="T85" sqref="T85"/>
    </sheetView>
  </sheetViews>
  <sheetFormatPr baseColWidth="10" defaultColWidth="12.33203125" defaultRowHeight="10.199999999999999" x14ac:dyDescent="0.3"/>
  <cols>
    <col min="1" max="2" width="1.88671875" style="48" customWidth="1"/>
    <col min="3" max="3" width="59.77734375" style="48" customWidth="1"/>
    <col min="4" max="17" width="11.109375" style="48" customWidth="1"/>
    <col min="18" max="16384" width="12.33203125" style="48"/>
  </cols>
  <sheetData>
    <row r="1" spans="1:26" s="72" customFormat="1" ht="11.25" customHeight="1" x14ac:dyDescent="0.3"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6" s="70" customFormat="1" ht="11.25" customHeight="1" x14ac:dyDescent="0.3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 t="s">
        <v>47</v>
      </c>
      <c r="Q2" s="71" t="s">
        <v>47</v>
      </c>
    </row>
    <row r="3" spans="1:26" s="41" customFormat="1" ht="11.25" customHeight="1" x14ac:dyDescent="0.3">
      <c r="A3" s="39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26" ht="3" customHeight="1" x14ac:dyDescent="0.3"/>
    <row r="5" spans="1:26" s="68" customFormat="1" ht="13.2" x14ac:dyDescent="0.3">
      <c r="B5" s="69" t="s">
        <v>48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26" s="62" customFormat="1" ht="13.2" x14ac:dyDescent="0.3">
      <c r="B6" s="67" t="s">
        <v>49</v>
      </c>
      <c r="C6" s="66"/>
      <c r="D6" s="65"/>
      <c r="E6" s="65"/>
      <c r="F6" s="65"/>
      <c r="G6" s="65"/>
      <c r="H6" s="65"/>
      <c r="I6" s="65"/>
      <c r="J6" s="65"/>
      <c r="K6" s="65"/>
      <c r="L6" s="74"/>
      <c r="M6" s="65"/>
      <c r="N6" s="65"/>
      <c r="O6" s="65"/>
      <c r="P6" s="65"/>
      <c r="Q6" s="65"/>
    </row>
    <row r="7" spans="1:26" s="62" customFormat="1" ht="11.25" x14ac:dyDescent="0.3">
      <c r="B7" s="119"/>
      <c r="C7" s="119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3"/>
      <c r="S7" s="63"/>
      <c r="T7" s="63"/>
      <c r="U7" s="63"/>
      <c r="V7" s="63"/>
      <c r="W7" s="63"/>
      <c r="X7" s="63"/>
      <c r="Y7" s="63"/>
      <c r="Z7" s="63"/>
    </row>
    <row r="8" spans="1:26" ht="13.5" customHeight="1" x14ac:dyDescent="0.3">
      <c r="B8" s="120" t="s">
        <v>50</v>
      </c>
      <c r="C8" s="121"/>
      <c r="D8" s="76"/>
      <c r="E8" s="76"/>
      <c r="F8" s="76"/>
      <c r="G8" s="76"/>
      <c r="H8" s="76"/>
      <c r="I8" s="76"/>
      <c r="J8" s="76"/>
      <c r="K8" s="75" t="s">
        <v>51</v>
      </c>
      <c r="L8" s="76"/>
      <c r="M8" s="76"/>
      <c r="N8" s="76"/>
      <c r="O8" s="76"/>
      <c r="P8" s="76"/>
      <c r="Q8" s="76"/>
      <c r="R8" s="70"/>
      <c r="S8" s="70"/>
      <c r="T8" s="70"/>
      <c r="U8" s="70"/>
      <c r="V8" s="70"/>
      <c r="W8" s="70"/>
      <c r="X8" s="70"/>
      <c r="Y8" s="70"/>
      <c r="Z8" s="70"/>
    </row>
    <row r="9" spans="1:26" ht="12.75" customHeight="1" x14ac:dyDescent="0.3">
      <c r="B9" s="121"/>
      <c r="C9" s="121"/>
      <c r="R9" s="70"/>
      <c r="S9" s="70"/>
      <c r="T9" s="70"/>
      <c r="U9" s="70"/>
      <c r="V9" s="70"/>
      <c r="W9" s="70"/>
      <c r="X9" s="70"/>
      <c r="Y9" s="70"/>
      <c r="Z9" s="70"/>
    </row>
    <row r="10" spans="1:26" ht="12.75" customHeight="1" x14ac:dyDescent="0.3">
      <c r="B10" s="121"/>
      <c r="C10" s="121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6"/>
      <c r="O10" s="116" t="s">
        <v>52</v>
      </c>
      <c r="P10" s="116" t="s">
        <v>52</v>
      </c>
      <c r="Q10" s="116" t="s">
        <v>52</v>
      </c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2.75" customHeight="1" x14ac:dyDescent="0.3">
      <c r="B11" s="121"/>
      <c r="C11" s="121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7"/>
      <c r="O11" s="117"/>
      <c r="P11" s="117"/>
      <c r="Q11" s="117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2.75" customHeight="1" x14ac:dyDescent="0.2">
      <c r="A12" s="52"/>
      <c r="B12" s="42"/>
      <c r="C12" s="57"/>
      <c r="D12" s="61" t="s">
        <v>2</v>
      </c>
      <c r="E12" s="61" t="s">
        <v>3</v>
      </c>
      <c r="F12" s="61" t="s">
        <v>4</v>
      </c>
      <c r="G12" s="61" t="s">
        <v>5</v>
      </c>
      <c r="H12" s="61" t="s">
        <v>6</v>
      </c>
      <c r="I12" s="61" t="s">
        <v>7</v>
      </c>
      <c r="J12" s="61" t="s">
        <v>21</v>
      </c>
      <c r="K12" s="61" t="s">
        <v>34</v>
      </c>
      <c r="L12" s="61" t="s">
        <v>35</v>
      </c>
      <c r="M12" s="61" t="s">
        <v>36</v>
      </c>
      <c r="N12" s="61" t="s">
        <v>37</v>
      </c>
      <c r="O12" s="61" t="s">
        <v>38</v>
      </c>
      <c r="P12" s="61" t="s">
        <v>39</v>
      </c>
      <c r="Q12" s="61">
        <v>43678</v>
      </c>
      <c r="R12" s="91">
        <v>43709</v>
      </c>
      <c r="S12" s="91">
        <v>43739</v>
      </c>
      <c r="T12" s="113">
        <v>43770</v>
      </c>
      <c r="U12" s="70"/>
      <c r="V12" s="70"/>
      <c r="W12" s="70"/>
      <c r="X12" s="70"/>
      <c r="Y12" s="70"/>
      <c r="Z12" s="70"/>
    </row>
    <row r="13" spans="1:26" s="60" customFormat="1" ht="12.75" customHeight="1" x14ac:dyDescent="0.3">
      <c r="A13" s="59"/>
      <c r="B13" s="79"/>
      <c r="C13" s="80" t="s">
        <v>40</v>
      </c>
      <c r="D13" s="81">
        <f t="shared" ref="D13:I13" si="0">D16+D15+D14+D17</f>
        <v>984</v>
      </c>
      <c r="E13" s="81">
        <f t="shared" si="0"/>
        <v>995</v>
      </c>
      <c r="F13" s="81">
        <f t="shared" si="0"/>
        <v>969</v>
      </c>
      <c r="G13" s="81">
        <f t="shared" si="0"/>
        <v>959</v>
      </c>
      <c r="H13" s="81">
        <f t="shared" si="0"/>
        <v>968</v>
      </c>
      <c r="I13" s="81">
        <f t="shared" si="0"/>
        <v>969</v>
      </c>
      <c r="J13" s="81">
        <f t="shared" ref="J13:N13" si="1">J16+J15+J14+J17</f>
        <v>668</v>
      </c>
      <c r="K13" s="81">
        <f t="shared" si="1"/>
        <v>700</v>
      </c>
      <c r="L13" s="81">
        <f t="shared" si="1"/>
        <v>743</v>
      </c>
      <c r="M13" s="81">
        <f t="shared" si="1"/>
        <v>816</v>
      </c>
      <c r="N13" s="81">
        <f t="shared" si="1"/>
        <v>862</v>
      </c>
      <c r="O13" s="81">
        <f>O16+O15+O14+O17</f>
        <v>890</v>
      </c>
      <c r="P13" s="81">
        <f>P16+P15+P14+P17</f>
        <v>903</v>
      </c>
      <c r="Q13" s="81">
        <f>Q16+Q15+Q14+Q17</f>
        <v>925</v>
      </c>
      <c r="R13" s="81">
        <f t="shared" ref="R13" si="2">R16+R15+R14+R17</f>
        <v>943</v>
      </c>
      <c r="S13" s="81">
        <f>S16+S15+S14+S17</f>
        <v>951</v>
      </c>
      <c r="T13" s="81">
        <f>T16+T15+T14+T17</f>
        <v>931</v>
      </c>
      <c r="U13" s="77"/>
      <c r="V13" s="77"/>
      <c r="W13" s="77"/>
      <c r="X13" s="77"/>
      <c r="Y13" s="77"/>
      <c r="Z13" s="77"/>
    </row>
    <row r="14" spans="1:26" ht="12.75" customHeight="1" x14ac:dyDescent="0.3">
      <c r="A14" s="59"/>
      <c r="B14" s="42"/>
      <c r="C14" s="82" t="s">
        <v>78</v>
      </c>
      <c r="D14" s="83">
        <f>Hamburg!C4</f>
        <v>398</v>
      </c>
      <c r="E14" s="83">
        <f>Hamburg!D4</f>
        <v>401</v>
      </c>
      <c r="F14" s="83">
        <f>Hamburg!E4</f>
        <v>390</v>
      </c>
      <c r="G14" s="83">
        <f>Hamburg!F4</f>
        <v>384</v>
      </c>
      <c r="H14" s="83">
        <f>Hamburg!G4</f>
        <v>393</v>
      </c>
      <c r="I14" s="83">
        <f>Hamburg!H4</f>
        <v>416</v>
      </c>
      <c r="J14" s="83">
        <f>Hamburg!I4</f>
        <v>397</v>
      </c>
      <c r="K14" s="83">
        <f>Hamburg!J4</f>
        <v>367</v>
      </c>
      <c r="L14" s="83">
        <f>Hamburg!K4</f>
        <v>343</v>
      </c>
      <c r="M14" s="83">
        <f>Hamburg!L4</f>
        <v>314</v>
      </c>
      <c r="N14" s="83">
        <f>Hamburg!M4</f>
        <v>284</v>
      </c>
      <c r="O14" s="83">
        <f>Hamburg!N4</f>
        <v>253</v>
      </c>
      <c r="P14" s="83">
        <f>Hamburg!O4</f>
        <v>224</v>
      </c>
      <c r="Q14" s="83">
        <f>Hamburg!P4</f>
        <v>209</v>
      </c>
      <c r="R14" s="83">
        <f>Hamburg!Q4</f>
        <v>184</v>
      </c>
      <c r="S14" s="83">
        <f>Hamburg!R4</f>
        <v>170</v>
      </c>
      <c r="T14" s="83">
        <f>Hamburg!S4</f>
        <v>142</v>
      </c>
      <c r="U14" s="70"/>
      <c r="V14" s="70"/>
      <c r="W14" s="70"/>
      <c r="X14" s="70"/>
      <c r="Y14" s="70"/>
      <c r="Z14" s="70"/>
    </row>
    <row r="15" spans="1:26" ht="12.75" customHeight="1" x14ac:dyDescent="0.3">
      <c r="A15" s="52"/>
      <c r="B15" s="42"/>
      <c r="C15" s="82" t="s">
        <v>8</v>
      </c>
      <c r="D15" s="83">
        <f>Hamburg!C5</f>
        <v>278</v>
      </c>
      <c r="E15" s="83">
        <f>Hamburg!D5</f>
        <v>280</v>
      </c>
      <c r="F15" s="83">
        <f>Hamburg!E5</f>
        <v>281</v>
      </c>
      <c r="G15" s="83">
        <f>Hamburg!F5</f>
        <v>280</v>
      </c>
      <c r="H15" s="83">
        <f>Hamburg!G5</f>
        <v>280</v>
      </c>
      <c r="I15" s="83">
        <f>Hamburg!H5</f>
        <v>277</v>
      </c>
      <c r="J15" s="83">
        <f>Hamburg!I5</f>
        <v>0</v>
      </c>
      <c r="K15" s="83">
        <f>Hamburg!I5</f>
        <v>0</v>
      </c>
      <c r="L15" s="83">
        <f>Hamburg!J5</f>
        <v>0</v>
      </c>
      <c r="M15" s="83">
        <f>Hamburg!K5</f>
        <v>0</v>
      </c>
      <c r="N15" s="83">
        <f>Hamburg!L5</f>
        <v>0</v>
      </c>
      <c r="O15" s="83">
        <f>Hamburg!M5</f>
        <v>0</v>
      </c>
      <c r="P15" s="83">
        <f>Hamburg!N5</f>
        <v>0</v>
      </c>
      <c r="Q15" s="83">
        <f>Hamburg!O5</f>
        <v>0</v>
      </c>
      <c r="R15" s="83">
        <f>Hamburg!P5</f>
        <v>0</v>
      </c>
      <c r="S15" s="83">
        <f>Hamburg!Q5</f>
        <v>0</v>
      </c>
      <c r="T15" s="83">
        <f>Hamburg!R5</f>
        <v>0</v>
      </c>
    </row>
    <row r="16" spans="1:26" ht="12.75" customHeight="1" x14ac:dyDescent="0.3">
      <c r="A16" s="59"/>
      <c r="B16" s="42"/>
      <c r="C16" s="82" t="s">
        <v>79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f>Hamburg!I6</f>
        <v>24</v>
      </c>
      <c r="K16" s="83">
        <f>Hamburg!J6</f>
        <v>77</v>
      </c>
      <c r="L16" s="83">
        <f>Hamburg!K6</f>
        <v>129</v>
      </c>
      <c r="M16" s="83">
        <f>Hamburg!L6</f>
        <v>213</v>
      </c>
      <c r="N16" s="83">
        <f>Hamburg!M6</f>
        <v>268</v>
      </c>
      <c r="O16" s="83">
        <f>Hamburg!N6</f>
        <v>332</v>
      </c>
      <c r="P16" s="83">
        <f>Hamburg!O6</f>
        <v>375</v>
      </c>
      <c r="Q16" s="83">
        <f>Hamburg!P6</f>
        <v>427</v>
      </c>
      <c r="R16" s="83">
        <f>Hamburg!Q6</f>
        <v>484</v>
      </c>
      <c r="S16" s="83">
        <f>Hamburg!R6</f>
        <v>523</v>
      </c>
      <c r="T16" s="83">
        <f>Hamburg!S6</f>
        <v>552</v>
      </c>
      <c r="U16" s="70"/>
      <c r="V16" s="70"/>
      <c r="W16" s="70"/>
      <c r="X16" s="70"/>
      <c r="Y16" s="70"/>
      <c r="Z16" s="70"/>
    </row>
    <row r="17" spans="1:26" ht="12.75" customHeight="1" x14ac:dyDescent="0.3">
      <c r="A17" s="59"/>
      <c r="B17" s="42"/>
      <c r="C17" s="84" t="s">
        <v>77</v>
      </c>
      <c r="D17" s="30">
        <v>308</v>
      </c>
      <c r="E17" s="30">
        <v>314</v>
      </c>
      <c r="F17" s="30">
        <v>298</v>
      </c>
      <c r="G17" s="30">
        <v>295</v>
      </c>
      <c r="H17" s="30">
        <v>295</v>
      </c>
      <c r="I17" s="30">
        <v>276</v>
      </c>
      <c r="J17" s="30">
        <f>S53</f>
        <v>247</v>
      </c>
      <c r="K17" s="30">
        <f>S54</f>
        <v>256</v>
      </c>
      <c r="L17" s="30">
        <f>S55</f>
        <v>271</v>
      </c>
      <c r="M17" s="30">
        <f>S56</f>
        <v>289</v>
      </c>
      <c r="N17" s="30">
        <f>S57</f>
        <v>310</v>
      </c>
      <c r="O17" s="30">
        <f>S58</f>
        <v>305</v>
      </c>
      <c r="P17" s="30">
        <f>S59</f>
        <v>304</v>
      </c>
      <c r="Q17" s="30">
        <f>S60</f>
        <v>289</v>
      </c>
      <c r="R17" s="30">
        <f>S61</f>
        <v>275</v>
      </c>
      <c r="S17" s="30">
        <f>S62</f>
        <v>258</v>
      </c>
      <c r="T17" s="30">
        <f>S63</f>
        <v>237</v>
      </c>
      <c r="U17" s="70"/>
      <c r="V17" s="70"/>
      <c r="W17" s="70"/>
      <c r="X17" s="70"/>
      <c r="Y17" s="70"/>
      <c r="Z17" s="70"/>
    </row>
    <row r="18" spans="1:26" ht="12.75" customHeight="1" x14ac:dyDescent="0.3">
      <c r="A18" s="59"/>
      <c r="B18" s="58"/>
      <c r="C18" s="57" t="s">
        <v>75</v>
      </c>
      <c r="D18" s="43">
        <v>1500</v>
      </c>
      <c r="E18" s="43">
        <v>1500</v>
      </c>
      <c r="F18" s="43">
        <v>1500</v>
      </c>
      <c r="G18" s="43">
        <v>1500</v>
      </c>
      <c r="H18" s="43">
        <v>1500</v>
      </c>
      <c r="I18" s="43">
        <v>1500</v>
      </c>
      <c r="J18" s="43">
        <v>1500</v>
      </c>
      <c r="K18" s="43">
        <v>1500</v>
      </c>
      <c r="L18" s="43">
        <v>1500</v>
      </c>
      <c r="M18" s="43">
        <v>1500</v>
      </c>
      <c r="N18" s="43">
        <v>1500</v>
      </c>
      <c r="O18" s="43">
        <v>1500</v>
      </c>
      <c r="P18" s="43">
        <v>1500</v>
      </c>
      <c r="Q18" s="43">
        <v>1500</v>
      </c>
      <c r="R18" s="43">
        <v>1500</v>
      </c>
      <c r="S18" s="43">
        <v>1500</v>
      </c>
      <c r="T18" s="43">
        <v>1500</v>
      </c>
      <c r="U18" s="43"/>
    </row>
    <row r="19" spans="1:26" ht="12.75" customHeight="1" x14ac:dyDescent="0.3">
      <c r="A19" s="59"/>
      <c r="B19" s="58"/>
      <c r="C19" s="57"/>
      <c r="D19" s="43">
        <v>1500</v>
      </c>
      <c r="E19" s="43">
        <v>1500</v>
      </c>
      <c r="F19" s="43">
        <v>1500</v>
      </c>
      <c r="G19" s="43">
        <v>1500</v>
      </c>
      <c r="H19" s="43">
        <v>1500</v>
      </c>
      <c r="I19" s="43">
        <v>1500</v>
      </c>
      <c r="J19" s="43">
        <v>1500</v>
      </c>
      <c r="K19" s="43">
        <v>1500</v>
      </c>
      <c r="L19" s="43">
        <v>1500</v>
      </c>
      <c r="M19" s="43">
        <v>1500</v>
      </c>
      <c r="N19" s="43">
        <v>1500</v>
      </c>
      <c r="O19" s="43">
        <v>1500</v>
      </c>
      <c r="P19" s="43">
        <v>1500</v>
      </c>
      <c r="Q19" s="43">
        <v>1500</v>
      </c>
      <c r="R19" s="43">
        <v>1500</v>
      </c>
      <c r="S19" s="43">
        <v>1500</v>
      </c>
      <c r="T19" s="43">
        <v>1500</v>
      </c>
      <c r="U19" s="43"/>
    </row>
    <row r="20" spans="1:26" ht="13.5" customHeight="1" x14ac:dyDescent="0.3">
      <c r="A20" s="52"/>
      <c r="B20" s="58"/>
      <c r="C20" s="57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26" s="54" customFormat="1" ht="0.75" customHeight="1" x14ac:dyDescent="0.3">
      <c r="A21" s="52"/>
      <c r="B21" s="56"/>
      <c r="C21" s="4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26" s="52" customFormat="1" ht="13.5" customHeight="1" x14ac:dyDescent="0.3">
      <c r="B22" s="4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78"/>
      <c r="Q22" s="78"/>
    </row>
    <row r="23" spans="1:26" ht="20.25" hidden="1" customHeight="1" x14ac:dyDescent="0.3"/>
    <row r="24" spans="1:26" ht="20.25" customHeight="1" x14ac:dyDescent="0.3"/>
    <row r="25" spans="1:26" s="46" customFormat="1" ht="12.75" hidden="1" customHeight="1" x14ac:dyDescent="0.3"/>
    <row r="26" spans="1:26" s="46" customFormat="1" ht="12.75" customHeight="1" x14ac:dyDescent="0.3"/>
    <row r="27" spans="1:26" s="46" customFormat="1" ht="3" customHeight="1" x14ac:dyDescent="0.3"/>
    <row r="28" spans="1:26" s="46" customFormat="1" ht="12.75" customHeight="1" x14ac:dyDescent="0.3"/>
    <row r="29" spans="1:26" s="46" customFormat="1" ht="12.75" customHeight="1" x14ac:dyDescent="0.3"/>
    <row r="30" spans="1:26" s="46" customFormat="1" ht="12.75" customHeight="1" x14ac:dyDescent="0.3"/>
    <row r="31" spans="1:26" s="46" customFormat="1" ht="12.75" customHeight="1" x14ac:dyDescent="0.3"/>
    <row r="32" spans="1:26" s="46" customFormat="1" ht="12.75" hidden="1" customHeight="1" x14ac:dyDescent="0.3"/>
    <row r="33" spans="2:22" s="46" customFormat="1" ht="12.75" hidden="1" customHeight="1" x14ac:dyDescent="0.3">
      <c r="B33" s="51"/>
      <c r="C33" s="47"/>
    </row>
    <row r="34" spans="2:22" s="46" customFormat="1" ht="12.75" customHeight="1" x14ac:dyDescent="0.3">
      <c r="P34" s="109" t="s">
        <v>53</v>
      </c>
      <c r="Q34" s="109" t="s">
        <v>72</v>
      </c>
      <c r="R34" s="109" t="s">
        <v>71</v>
      </c>
      <c r="S34" s="109" t="s">
        <v>73</v>
      </c>
    </row>
    <row r="35" spans="2:22" s="46" customFormat="1" ht="12.75" hidden="1" customHeight="1" x14ac:dyDescent="0.3">
      <c r="P35" s="86"/>
      <c r="Q35" s="86"/>
      <c r="R35" s="86"/>
      <c r="S35" s="86"/>
    </row>
    <row r="36" spans="2:22" s="46" customFormat="1" ht="12.75" hidden="1" customHeight="1" x14ac:dyDescent="0.3">
      <c r="B36" s="50"/>
      <c r="P36" s="86"/>
      <c r="Q36" s="86"/>
      <c r="R36" s="86"/>
      <c r="S36" s="86"/>
    </row>
    <row r="37" spans="2:22" ht="12.75" hidden="1" customHeight="1" x14ac:dyDescent="0.3">
      <c r="P37" s="87"/>
      <c r="Q37" s="87"/>
      <c r="R37" s="87"/>
      <c r="S37" s="87"/>
    </row>
    <row r="38" spans="2:22" ht="11.25" hidden="1" x14ac:dyDescent="0.3">
      <c r="P38" s="87"/>
      <c r="Q38" s="87"/>
      <c r="R38" s="87"/>
      <c r="S38" s="87"/>
    </row>
    <row r="39" spans="2:22" ht="11.25" hidden="1" x14ac:dyDescent="0.3">
      <c r="B39" s="46"/>
      <c r="P39" s="87"/>
      <c r="Q39" s="87"/>
      <c r="R39" s="87"/>
      <c r="S39" s="87"/>
    </row>
    <row r="40" spans="2:22" ht="11.25" hidden="1" x14ac:dyDescent="0.3">
      <c r="P40" s="87"/>
      <c r="Q40" s="87"/>
      <c r="R40" s="87"/>
      <c r="S40" s="87"/>
    </row>
    <row r="41" spans="2:22" ht="11.25" hidden="1" x14ac:dyDescent="0.3">
      <c r="P41" s="87"/>
      <c r="Q41" s="87"/>
      <c r="R41" s="87"/>
      <c r="S41" s="87"/>
    </row>
    <row r="42" spans="2:22" ht="11.25" hidden="1" x14ac:dyDescent="0.3">
      <c r="P42" s="87"/>
      <c r="Q42" s="87"/>
      <c r="R42" s="87"/>
      <c r="S42" s="87"/>
    </row>
    <row r="43" spans="2:22" ht="11.25" hidden="1" x14ac:dyDescent="0.3"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88"/>
      <c r="Q43" s="88"/>
      <c r="R43" s="88"/>
      <c r="S43" s="88"/>
      <c r="T43" s="49"/>
      <c r="U43" s="49"/>
      <c r="V43" s="49"/>
    </row>
    <row r="44" spans="2:22" ht="11.25" hidden="1" x14ac:dyDescent="0.3">
      <c r="P44" s="87"/>
      <c r="Q44" s="87"/>
      <c r="R44" s="87"/>
      <c r="S44" s="87"/>
    </row>
    <row r="45" spans="2:22" ht="11.25" hidden="1" x14ac:dyDescent="0.3">
      <c r="P45" s="87"/>
      <c r="Q45" s="87"/>
      <c r="R45" s="87"/>
      <c r="S45" s="87"/>
    </row>
    <row r="46" spans="2:22" ht="11.25" hidden="1" x14ac:dyDescent="0.3">
      <c r="P46" s="87"/>
      <c r="Q46" s="87"/>
      <c r="R46" s="87"/>
      <c r="S46" s="87"/>
    </row>
    <row r="47" spans="2:22" ht="11.25" hidden="1" x14ac:dyDescent="0.3">
      <c r="P47" s="87"/>
      <c r="Q47" s="87"/>
      <c r="R47" s="87"/>
      <c r="S47" s="87"/>
    </row>
    <row r="48" spans="2:22" ht="11.25" hidden="1" x14ac:dyDescent="0.3">
      <c r="P48" s="87"/>
      <c r="Q48" s="87"/>
      <c r="R48" s="87"/>
      <c r="S48" s="87"/>
    </row>
    <row r="49" spans="16:22" ht="11.25" hidden="1" x14ac:dyDescent="0.3">
      <c r="P49" s="87"/>
      <c r="Q49" s="87"/>
      <c r="R49" s="87"/>
      <c r="S49" s="87"/>
    </row>
    <row r="50" spans="16:22" ht="11.25" hidden="1" x14ac:dyDescent="0.3">
      <c r="P50" s="87"/>
      <c r="Q50" s="87"/>
      <c r="R50" s="87"/>
      <c r="S50" s="87"/>
    </row>
    <row r="51" spans="16:22" ht="11.25" hidden="1" x14ac:dyDescent="0.3">
      <c r="P51" s="87"/>
      <c r="Q51" s="87"/>
      <c r="R51" s="87"/>
      <c r="S51" s="87"/>
    </row>
    <row r="52" spans="16:22" ht="11.25" hidden="1" x14ac:dyDescent="0.3">
      <c r="P52" s="87"/>
      <c r="Q52" s="87"/>
      <c r="R52" s="87"/>
      <c r="S52" s="87"/>
    </row>
    <row r="53" spans="16:22" ht="15" x14ac:dyDescent="0.3">
      <c r="P53" s="89" t="s">
        <v>54</v>
      </c>
      <c r="Q53" s="87">
        <v>222</v>
      </c>
      <c r="R53" s="87">
        <v>25</v>
      </c>
      <c r="S53" s="87">
        <f>SUM(Q53:R53)</f>
        <v>247</v>
      </c>
    </row>
    <row r="54" spans="16:22" ht="16.5" x14ac:dyDescent="0.25">
      <c r="P54" s="89" t="s">
        <v>55</v>
      </c>
      <c r="Q54" s="87">
        <v>232</v>
      </c>
      <c r="R54" s="87">
        <v>24</v>
      </c>
      <c r="S54" s="87">
        <f t="shared" ref="S54:S60" si="3">SUM(Q54:R54)</f>
        <v>256</v>
      </c>
      <c r="U54" s="85"/>
      <c r="V54" s="85"/>
    </row>
    <row r="55" spans="16:22" ht="15" x14ac:dyDescent="0.3">
      <c r="P55" s="89" t="s">
        <v>56</v>
      </c>
      <c r="Q55" s="87">
        <v>245</v>
      </c>
      <c r="R55" s="87">
        <v>26</v>
      </c>
      <c r="S55" s="87">
        <f t="shared" si="3"/>
        <v>271</v>
      </c>
    </row>
    <row r="56" spans="16:22" ht="15" x14ac:dyDescent="0.3">
      <c r="P56" s="89" t="s">
        <v>57</v>
      </c>
      <c r="Q56" s="87">
        <v>263</v>
      </c>
      <c r="R56" s="87">
        <v>26</v>
      </c>
      <c r="S56" s="87">
        <f t="shared" si="3"/>
        <v>289</v>
      </c>
    </row>
    <row r="57" spans="16:22" ht="15" x14ac:dyDescent="0.3">
      <c r="P57" s="89" t="s">
        <v>58</v>
      </c>
      <c r="Q57" s="87">
        <v>284</v>
      </c>
      <c r="R57" s="87">
        <v>26</v>
      </c>
      <c r="S57" s="87">
        <f t="shared" si="3"/>
        <v>310</v>
      </c>
    </row>
    <row r="58" spans="16:22" ht="15" x14ac:dyDescent="0.3">
      <c r="P58" s="89" t="s">
        <v>59</v>
      </c>
      <c r="Q58" s="87">
        <v>284</v>
      </c>
      <c r="R58" s="87">
        <v>21</v>
      </c>
      <c r="S58" s="87">
        <f t="shared" si="3"/>
        <v>305</v>
      </c>
    </row>
    <row r="59" spans="16:22" ht="15" x14ac:dyDescent="0.3">
      <c r="P59" s="89" t="s">
        <v>60</v>
      </c>
      <c r="Q59" s="87">
        <v>282</v>
      </c>
      <c r="R59" s="87">
        <v>22</v>
      </c>
      <c r="S59" s="87">
        <f t="shared" si="3"/>
        <v>304</v>
      </c>
      <c r="V59" s="115"/>
    </row>
    <row r="60" spans="16:22" ht="15" x14ac:dyDescent="0.3">
      <c r="P60" s="89" t="s">
        <v>61</v>
      </c>
      <c r="Q60" s="87">
        <v>269</v>
      </c>
      <c r="R60" s="87">
        <v>20</v>
      </c>
      <c r="S60" s="87">
        <f t="shared" si="3"/>
        <v>289</v>
      </c>
      <c r="V60" s="115"/>
    </row>
    <row r="61" spans="16:22" ht="14.4" x14ac:dyDescent="0.3">
      <c r="P61" s="89" t="s">
        <v>64</v>
      </c>
      <c r="Q61" s="87">
        <v>257</v>
      </c>
      <c r="R61" s="87">
        <v>18</v>
      </c>
      <c r="S61" s="87">
        <f t="shared" ref="S61:S68" si="4">SUM(Q61:R61)</f>
        <v>275</v>
      </c>
      <c r="V61" s="115"/>
    </row>
    <row r="62" spans="16:22" ht="14.4" x14ac:dyDescent="0.3">
      <c r="P62" s="89" t="s">
        <v>65</v>
      </c>
      <c r="Q62" s="87">
        <v>243</v>
      </c>
      <c r="R62" s="87">
        <v>15</v>
      </c>
      <c r="S62" s="87">
        <f t="shared" si="4"/>
        <v>258</v>
      </c>
      <c r="V62" s="115"/>
    </row>
    <row r="63" spans="16:22" ht="14.4" x14ac:dyDescent="0.3">
      <c r="P63" s="89" t="s">
        <v>80</v>
      </c>
      <c r="Q63" s="87">
        <v>222</v>
      </c>
      <c r="R63" s="87">
        <v>15</v>
      </c>
      <c r="S63" s="87">
        <f t="shared" si="4"/>
        <v>237</v>
      </c>
      <c r="V63" s="115"/>
    </row>
    <row r="64" spans="16:22" ht="14.4" x14ac:dyDescent="0.3">
      <c r="P64" s="89" t="s">
        <v>81</v>
      </c>
      <c r="Q64" s="87">
        <v>215</v>
      </c>
      <c r="R64" s="87">
        <v>14</v>
      </c>
      <c r="S64" s="87">
        <f t="shared" si="4"/>
        <v>229</v>
      </c>
      <c r="V64" s="115"/>
    </row>
    <row r="65" spans="16:19" ht="14.4" x14ac:dyDescent="0.3">
      <c r="P65" s="89" t="s">
        <v>54</v>
      </c>
      <c r="Q65" s="87"/>
      <c r="R65" s="87">
        <v>9</v>
      </c>
      <c r="S65" s="87">
        <f t="shared" si="4"/>
        <v>9</v>
      </c>
    </row>
    <row r="66" spans="16:19" ht="14.4" x14ac:dyDescent="0.3">
      <c r="P66" s="89" t="s">
        <v>55</v>
      </c>
      <c r="Q66" s="87"/>
      <c r="R66" s="87">
        <v>7</v>
      </c>
      <c r="S66" s="87">
        <f t="shared" si="4"/>
        <v>7</v>
      </c>
    </row>
    <row r="67" spans="16:19" ht="14.4" x14ac:dyDescent="0.3">
      <c r="P67" s="89" t="s">
        <v>56</v>
      </c>
      <c r="Q67" s="87"/>
      <c r="R67" s="87">
        <v>5</v>
      </c>
      <c r="S67" s="87">
        <f t="shared" si="4"/>
        <v>5</v>
      </c>
    </row>
    <row r="68" spans="16:19" ht="14.4" x14ac:dyDescent="0.3">
      <c r="P68" s="89" t="s">
        <v>57</v>
      </c>
      <c r="Q68" s="87"/>
      <c r="R68" s="87">
        <v>4</v>
      </c>
      <c r="S68" s="87">
        <f t="shared" si="4"/>
        <v>4</v>
      </c>
    </row>
    <row r="69" spans="16:19" ht="14.4" x14ac:dyDescent="0.3">
      <c r="P69" s="110"/>
    </row>
    <row r="70" spans="16:19" ht="14.4" x14ac:dyDescent="0.3">
      <c r="P70" s="110"/>
    </row>
    <row r="93" spans="13:13" ht="14.4" x14ac:dyDescent="0.3">
      <c r="M93" s="112" t="s">
        <v>76</v>
      </c>
    </row>
  </sheetData>
  <mergeCells count="16">
    <mergeCell ref="G10:G11"/>
    <mergeCell ref="B7:C7"/>
    <mergeCell ref="B8:C11"/>
    <mergeCell ref="D10:D11"/>
    <mergeCell ref="E10:E11"/>
    <mergeCell ref="F10:F11"/>
    <mergeCell ref="N10:N11"/>
    <mergeCell ref="O10:O11"/>
    <mergeCell ref="Q10:Q11"/>
    <mergeCell ref="P10:P11"/>
    <mergeCell ref="H10:H11"/>
    <mergeCell ref="I10:I11"/>
    <mergeCell ref="J10:J11"/>
    <mergeCell ref="K10:K11"/>
    <mergeCell ref="L10:L11"/>
    <mergeCell ref="M10:M11"/>
  </mergeCells>
  <printOptions horizontalCentered="1"/>
  <pageMargins left="0.19685039370078741" right="0.23622047244094491" top="0.19685039370078741" bottom="0.19685039370078741" header="0.19685039370078741" footer="0.19685039370078741"/>
  <pageSetup paperSize="9" scale="84" fitToWidth="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zoomScale="115" zoomScaleNormal="115" workbookViewId="0">
      <selection activeCell="F4" sqref="F4"/>
    </sheetView>
  </sheetViews>
  <sheetFormatPr baseColWidth="10" defaultRowHeight="14.4" x14ac:dyDescent="0.3"/>
  <sheetData>
    <row r="1" spans="1:4" ht="48" thickBot="1" x14ac:dyDescent="0.35">
      <c r="A1" s="99" t="s">
        <v>41</v>
      </c>
      <c r="B1" s="100">
        <v>43739</v>
      </c>
      <c r="C1" s="100">
        <v>43374</v>
      </c>
      <c r="D1" t="s">
        <v>62</v>
      </c>
    </row>
    <row r="2" spans="1:4" ht="17.25" thickBot="1" x14ac:dyDescent="0.35">
      <c r="A2" s="35" t="s">
        <v>15</v>
      </c>
      <c r="B2" s="37">
        <v>9807</v>
      </c>
      <c r="C2" s="37">
        <v>6202</v>
      </c>
      <c r="D2">
        <f t="shared" ref="D2:D17" si="0">B2-C2</f>
        <v>3605</v>
      </c>
    </row>
    <row r="3" spans="1:4" ht="17.25" thickBot="1" x14ac:dyDescent="0.35">
      <c r="A3" s="33" t="s">
        <v>67</v>
      </c>
      <c r="B3" s="34">
        <v>4249</v>
      </c>
      <c r="C3" s="34">
        <v>2955</v>
      </c>
      <c r="D3" s="90">
        <f t="shared" si="0"/>
        <v>1294</v>
      </c>
    </row>
    <row r="4" spans="1:4" ht="16.5" x14ac:dyDescent="0.3">
      <c r="A4" s="31" t="s">
        <v>44</v>
      </c>
      <c r="B4" s="32">
        <v>3111</v>
      </c>
      <c r="C4" s="32">
        <v>1286</v>
      </c>
      <c r="D4" s="90">
        <f t="shared" si="0"/>
        <v>1825</v>
      </c>
    </row>
    <row r="5" spans="1:4" ht="16.5" x14ac:dyDescent="0.3">
      <c r="A5" s="31" t="s">
        <v>12</v>
      </c>
      <c r="B5" s="32">
        <v>2251</v>
      </c>
      <c r="C5" s="32">
        <v>2046</v>
      </c>
      <c r="D5" s="90">
        <f t="shared" si="0"/>
        <v>205</v>
      </c>
    </row>
    <row r="6" spans="1:4" ht="15.6" x14ac:dyDescent="0.3">
      <c r="A6" s="31" t="s">
        <v>18</v>
      </c>
      <c r="B6" s="32">
        <v>2068</v>
      </c>
      <c r="C6" s="32">
        <v>1222</v>
      </c>
      <c r="D6" s="90">
        <f t="shared" si="0"/>
        <v>846</v>
      </c>
    </row>
    <row r="7" spans="1:4" ht="16.5" x14ac:dyDescent="0.3">
      <c r="A7" s="31" t="s">
        <v>17</v>
      </c>
      <c r="B7" s="32">
        <v>1780</v>
      </c>
      <c r="C7" s="32">
        <v>1095</v>
      </c>
      <c r="D7" s="90">
        <f t="shared" si="0"/>
        <v>685</v>
      </c>
    </row>
    <row r="8" spans="1:4" ht="15.6" x14ac:dyDescent="0.3">
      <c r="A8" s="31" t="s">
        <v>13</v>
      </c>
      <c r="B8" s="32">
        <v>1404</v>
      </c>
      <c r="C8" s="32">
        <v>1097</v>
      </c>
      <c r="D8" s="90">
        <f t="shared" si="0"/>
        <v>307</v>
      </c>
    </row>
    <row r="9" spans="1:4" ht="16.5" x14ac:dyDescent="0.3">
      <c r="A9" s="31" t="s">
        <v>46</v>
      </c>
      <c r="B9" s="32">
        <v>1299</v>
      </c>
      <c r="C9" s="32">
        <v>1555</v>
      </c>
      <c r="D9" s="90">
        <f t="shared" si="0"/>
        <v>-256</v>
      </c>
    </row>
    <row r="10" spans="1:4" ht="16.5" x14ac:dyDescent="0.3">
      <c r="A10" s="101" t="s">
        <v>42</v>
      </c>
      <c r="B10" s="32">
        <v>1249</v>
      </c>
      <c r="C10" s="32">
        <v>518</v>
      </c>
      <c r="D10" s="90">
        <f t="shared" si="0"/>
        <v>731</v>
      </c>
    </row>
    <row r="11" spans="1:4" ht="16.5" x14ac:dyDescent="0.3">
      <c r="A11" s="31" t="s">
        <v>11</v>
      </c>
      <c r="B11" s="32">
        <v>1108</v>
      </c>
      <c r="C11" s="32">
        <v>848</v>
      </c>
      <c r="D11" s="90">
        <f t="shared" si="0"/>
        <v>260</v>
      </c>
    </row>
    <row r="12" spans="1:4" ht="17.25" thickBot="1" x14ac:dyDescent="0.35">
      <c r="A12" s="31" t="s">
        <v>68</v>
      </c>
      <c r="B12" s="32">
        <v>984</v>
      </c>
      <c r="C12" s="32">
        <v>357</v>
      </c>
      <c r="D12" s="90">
        <f t="shared" si="0"/>
        <v>627</v>
      </c>
    </row>
    <row r="13" spans="1:4" ht="17.25" thickBot="1" x14ac:dyDescent="0.35">
      <c r="A13" s="33" t="s">
        <v>14</v>
      </c>
      <c r="B13" s="34">
        <v>910</v>
      </c>
      <c r="C13" s="34">
        <v>458</v>
      </c>
      <c r="D13" s="90">
        <f t="shared" si="0"/>
        <v>452</v>
      </c>
    </row>
    <row r="14" spans="1:4" ht="16.5" x14ac:dyDescent="0.3">
      <c r="A14" s="31" t="s">
        <v>43</v>
      </c>
      <c r="B14" s="103">
        <v>882</v>
      </c>
      <c r="C14" s="32">
        <v>724</v>
      </c>
      <c r="D14" s="90">
        <f t="shared" si="0"/>
        <v>158</v>
      </c>
    </row>
    <row r="15" spans="1:4" ht="16.5" x14ac:dyDescent="0.3">
      <c r="A15" s="31" t="s">
        <v>16</v>
      </c>
      <c r="B15" s="32">
        <v>856</v>
      </c>
      <c r="C15" s="32">
        <v>758</v>
      </c>
      <c r="D15" s="90">
        <f t="shared" si="0"/>
        <v>98</v>
      </c>
    </row>
    <row r="16" spans="1:4" ht="16.5" x14ac:dyDescent="0.3">
      <c r="A16" s="31" t="s">
        <v>45</v>
      </c>
      <c r="B16" s="32">
        <v>777</v>
      </c>
      <c r="C16" s="32">
        <v>595</v>
      </c>
      <c r="D16" s="90">
        <f t="shared" si="0"/>
        <v>182</v>
      </c>
    </row>
    <row r="17" spans="1:4" ht="16.2" thickBot="1" x14ac:dyDescent="0.35">
      <c r="A17" s="36" t="s">
        <v>10</v>
      </c>
      <c r="B17" s="102">
        <v>684</v>
      </c>
      <c r="C17" s="38">
        <v>664</v>
      </c>
      <c r="D17" s="90">
        <f t="shared" si="0"/>
        <v>20</v>
      </c>
    </row>
    <row r="18" spans="1:4" x14ac:dyDescent="0.3">
      <c r="B18">
        <f>SUM(B2:B17)</f>
        <v>33419</v>
      </c>
      <c r="C18" s="90">
        <v>22380</v>
      </c>
      <c r="D18" s="90">
        <f t="shared" ref="D18" si="1">B18-C18</f>
        <v>11039</v>
      </c>
    </row>
  </sheetData>
  <sortState ref="A2:D17">
    <sortCondition descending="1" ref="B2:B17"/>
  </sortState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8db180f5-2f1f-4c28-909c-61d3b716a88a</BSO999929>
</file>

<file path=customXml/itemProps1.xml><?xml version="1.0" encoding="utf-8"?>
<ds:datastoreItem xmlns:ds="http://schemas.openxmlformats.org/officeDocument/2006/customXml" ds:itemID="{1DC1A643-8BA3-41E1-AA47-75F61F90EDE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Hamburg</vt:lpstr>
      <vt:lpstr>Hamburg inkl. Staffel</vt:lpstr>
      <vt:lpstr>Bundesländer im Vergleich</vt:lpstr>
      <vt:lpstr>'Hamburg inkl. Staffel'!Druckbereich</vt:lpstr>
      <vt:lpstr>'Hamburg inkl. Staffel'!Drucktitel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Lafferentz</dc:creator>
  <cp:lastModifiedBy>Bernd Schröder</cp:lastModifiedBy>
  <cp:lastPrinted>2019-12-11T15:52:08Z</cp:lastPrinted>
  <dcterms:created xsi:type="dcterms:W3CDTF">2019-08-18T17:20:49Z</dcterms:created>
  <dcterms:modified xsi:type="dcterms:W3CDTF">2019-12-11T16:04:14Z</dcterms:modified>
</cp:coreProperties>
</file>