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 Risse\Desktop\Bestand §16 i Hamburg und Träger\"/>
    </mc:Choice>
  </mc:AlternateContent>
  <bookViews>
    <workbookView xWindow="0" yWindow="0" windowWidth="19200" windowHeight="7035" activeTab="2"/>
  </bookViews>
  <sheets>
    <sheet name="Anteil LAG Hamburg" sheetId="3" r:id="rId1"/>
    <sheet name="Hamburg inkl. Staffel" sheetId="9" r:id="rId2"/>
    <sheet name="Entwicklung §16i HH und D" sheetId="10" r:id="rId3"/>
    <sheet name="Bundesländer im Vergleich" sheetId="8" r:id="rId4"/>
  </sheets>
  <externalReferences>
    <externalReference r:id="rId5"/>
    <externalReference r:id="rId6"/>
    <externalReference r:id="rId7"/>
    <externalReference r:id="rId8"/>
  </externalReferences>
  <definedNames>
    <definedName name="_A1">#REF!</definedName>
    <definedName name="_d11">#REF!</definedName>
    <definedName name="aaaaaaaaaa">[1]Zugang!#REF!</definedName>
    <definedName name="Art">#REF!</definedName>
    <definedName name="Bea">#REF!</definedName>
    <definedName name="Bee">#REF!</definedName>
    <definedName name="Berichtszeit">#REF!</definedName>
    <definedName name="Berichtszeit9">#REF!</definedName>
    <definedName name="Blatt">[2]mit_zkT!#REF!</definedName>
    <definedName name="Copyright">#REF!</definedName>
    <definedName name="DAT0">#REF!</definedName>
    <definedName name="Datei">#REF!</definedName>
    <definedName name="Datei_aktuell">#REF!</definedName>
    <definedName name="Datum">#REF!</definedName>
    <definedName name="DM">1.95583</definedName>
    <definedName name="dritter_monat">'[3]SGB i'!#REF!</definedName>
    <definedName name="dritter_monat_vj">'[3]SGB i'!#REF!</definedName>
    <definedName name="dritter_monat_vj2">'[3]SGB i'!#REF!</definedName>
    <definedName name="dritter_monat_vj3">'[3]SGB i'!#REF!</definedName>
    <definedName name="dritter_monat2">'[3]SGB i'!#REF!</definedName>
    <definedName name="dritter_monat3">'[3]SGB i'!#REF!</definedName>
    <definedName name="_xlnm.Print_Area" localSheetId="0">'Anteil LAG Hamburg'!$A$12:$K$79</definedName>
    <definedName name="_xlnm.Print_Area" localSheetId="2">'Entwicklung §16i HH und D'!$A$1:$N$46</definedName>
    <definedName name="_xlnm.Print_Area" localSheetId="1">'Hamburg inkl. Staffel'!$A$22:$J$96</definedName>
    <definedName name="DruckM">#REF!</definedName>
    <definedName name="_xlnm.Print_Titles" localSheetId="1">'Hamburg inkl. Staffel'!$A:$C</definedName>
    <definedName name="EUR">1</definedName>
    <definedName name="fussn1">#REF!</definedName>
    <definedName name="fussn2">#REF!</definedName>
    <definedName name="fussn3">#REF!</definedName>
    <definedName name="fussn4">[4]Tabelle1!#REF!</definedName>
    <definedName name="fussn5">[4]Tabelle1!#REF!</definedName>
    <definedName name="fussn6">[4]Tabelle1!#REF!</definedName>
    <definedName name="fussn7">[4]Tabelle1!#REF!</definedName>
    <definedName name="fussn8">[4]Tabelle1!#REF!</definedName>
    <definedName name="fussn9">[4]Tabelle1!#REF!</definedName>
    <definedName name="i">#REF!</definedName>
    <definedName name="kopfz1">#REF!</definedName>
    <definedName name="kopfz2">#REF!</definedName>
    <definedName name="kopfz3">#REF!</definedName>
    <definedName name="Kreis_aktuell">#REF!</definedName>
    <definedName name="Matrix">#REF!</definedName>
    <definedName name="meta1_kreuz">#REF!</definedName>
    <definedName name="meta1_kreuz_bgw">#REF!</definedName>
    <definedName name="meta1_kreuz_oBhi">#REF!</definedName>
    <definedName name="meta3_kreuz_LAÄ">#REF!</definedName>
    <definedName name="psan">#REF!</definedName>
    <definedName name="Region">#REF!</definedName>
    <definedName name="Region_aktuell">#REF!</definedName>
    <definedName name="Region1">#REF!</definedName>
    <definedName name="Spalte">#REF!</definedName>
    <definedName name="spaltüs1">#REF!</definedName>
    <definedName name="spaltüs2">#REF!</definedName>
    <definedName name="spaltüs3">#REF!</definedName>
    <definedName name="spaltüs4">#REF!</definedName>
    <definedName name="start_spalten">[2]Norm!#REF!</definedName>
    <definedName name="steuerspalte">'[3]SGB i'!#REF!</definedName>
    <definedName name="Steuerzeile">'[3]SGB i'!#REF!</definedName>
    <definedName name="test">#REF!</definedName>
    <definedName name="Testbereich">#REF!</definedName>
    <definedName name="TestbereichG1">#REF!,#REF!</definedName>
    <definedName name="Titel">#REF!</definedName>
    <definedName name="TitelA">#REF!</definedName>
    <definedName name="Titelzeile">[4]Tabelle1!$A$5:$A$5</definedName>
    <definedName name="traeger">#REF!</definedName>
    <definedName name="Träger">#REF!</definedName>
    <definedName name="Ur">#REF!</definedName>
    <definedName name="Versatz">#REF!</definedName>
    <definedName name="Zeile">#REF!</definedName>
  </definedNames>
  <calcPr calcId="152511"/>
</workbook>
</file>

<file path=xl/calcChain.xml><?xml version="1.0" encoding="utf-8"?>
<calcChain xmlns="http://schemas.openxmlformats.org/spreadsheetml/2006/main">
  <c r="D14" i="9" l="1"/>
  <c r="D15" i="9"/>
  <c r="D13" i="9" s="1"/>
  <c r="D17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2" i="8"/>
  <c r="B18" i="8"/>
  <c r="B6" i="8"/>
  <c r="B19" i="3" l="1"/>
  <c r="B27" i="10" l="1"/>
  <c r="C27" i="10"/>
  <c r="D27" i="10"/>
  <c r="E27" i="10"/>
  <c r="F27" i="10"/>
  <c r="G27" i="10"/>
  <c r="H27" i="10"/>
  <c r="B43" i="10"/>
  <c r="C36" i="10"/>
  <c r="D36" i="10" s="1"/>
  <c r="E36" i="10" s="1"/>
  <c r="F36" i="10" s="1"/>
  <c r="G36" i="10" s="1"/>
  <c r="H36" i="10" s="1"/>
  <c r="I36" i="10" s="1"/>
  <c r="J36" i="10" s="1"/>
  <c r="K36" i="10" s="1"/>
  <c r="L36" i="10" s="1"/>
  <c r="M36" i="10" s="1"/>
  <c r="B36" i="10"/>
  <c r="M43" i="10"/>
  <c r="L43" i="10"/>
  <c r="K43" i="10"/>
  <c r="J43" i="10"/>
  <c r="I43" i="10"/>
  <c r="H43" i="10"/>
  <c r="G43" i="10"/>
  <c r="F43" i="10"/>
  <c r="E43" i="10"/>
  <c r="D43" i="10"/>
  <c r="C43" i="10"/>
  <c r="I27" i="10" l="1"/>
  <c r="J27" i="10"/>
  <c r="K27" i="10"/>
  <c r="L27" i="10"/>
  <c r="M27" i="10"/>
  <c r="T7" i="3"/>
  <c r="T8" i="3" s="1"/>
  <c r="U17" i="9"/>
  <c r="U13" i="9"/>
  <c r="B20" i="10" l="1"/>
  <c r="C20" i="10" s="1"/>
  <c r="D20" i="10" s="1"/>
  <c r="E20" i="10" s="1"/>
  <c r="F20" i="10" s="1"/>
  <c r="G20" i="10" s="1"/>
  <c r="H20" i="10" s="1"/>
  <c r="I20" i="10" s="1"/>
  <c r="J20" i="10" s="1"/>
  <c r="K20" i="10" s="1"/>
  <c r="L20" i="10" s="1"/>
  <c r="M20" i="10" s="1"/>
  <c r="M21" i="10" s="1"/>
  <c r="I19" i="10"/>
  <c r="J19" i="10"/>
  <c r="K19" i="10"/>
  <c r="L19" i="10"/>
  <c r="M23" i="10" l="1"/>
  <c r="K21" i="10"/>
  <c r="J21" i="10"/>
  <c r="I21" i="10"/>
  <c r="L21" i="10"/>
  <c r="B18" i="3"/>
  <c r="J23" i="10" l="1"/>
  <c r="J26" i="10"/>
  <c r="E28" i="10" s="1"/>
  <c r="E29" i="10" s="1"/>
  <c r="L23" i="10"/>
  <c r="L26" i="10"/>
  <c r="G28" i="10" s="1"/>
  <c r="G29" i="10" s="1"/>
  <c r="K23" i="10"/>
  <c r="K26" i="10"/>
  <c r="F28" i="10" s="1"/>
  <c r="F29" i="10" s="1"/>
  <c r="I23" i="10"/>
  <c r="I26" i="10"/>
  <c r="D28" i="10" s="1"/>
  <c r="D29" i="10" s="1"/>
  <c r="M26" i="10"/>
  <c r="H28" i="10" s="1"/>
  <c r="H29" i="10" s="1"/>
  <c r="S65" i="9"/>
  <c r="S66" i="9"/>
  <c r="S67" i="9"/>
  <c r="S68" i="9"/>
  <c r="S63" i="9"/>
  <c r="T17" i="9"/>
  <c r="S62" i="9"/>
  <c r="S17" i="9"/>
  <c r="S64" i="9"/>
  <c r="T15" i="9"/>
  <c r="T13" i="9" s="1"/>
  <c r="S7" i="3"/>
  <c r="C19" i="3"/>
  <c r="D18" i="8"/>
  <c r="S61" i="9"/>
  <c r="R17" i="9"/>
  <c r="P15" i="9"/>
  <c r="Q15" i="9"/>
  <c r="R15" i="9"/>
  <c r="R13" i="9" s="1"/>
  <c r="S15" i="9"/>
  <c r="S13" i="9" s="1"/>
  <c r="P16" i="9"/>
  <c r="H19" i="10" s="1"/>
  <c r="H21" i="10" s="1"/>
  <c r="P14" i="9"/>
  <c r="R7" i="3"/>
  <c r="R8" i="3" s="1"/>
  <c r="C15" i="3"/>
  <c r="P7" i="3"/>
  <c r="P8" i="3" s="1"/>
  <c r="O7" i="3"/>
  <c r="O8" i="3" s="1"/>
  <c r="E15" i="9"/>
  <c r="F15" i="9"/>
  <c r="G15" i="9"/>
  <c r="H15" i="9"/>
  <c r="I15" i="9"/>
  <c r="I13" i="9" s="1"/>
  <c r="J15" i="9"/>
  <c r="S54" i="9"/>
  <c r="K17" i="9"/>
  <c r="S55" i="9"/>
  <c r="L17" i="9"/>
  <c r="S56" i="9"/>
  <c r="M17" i="9"/>
  <c r="S57" i="9"/>
  <c r="N17" i="9"/>
  <c r="S58" i="9"/>
  <c r="O17" i="9"/>
  <c r="S59" i="9"/>
  <c r="P17" i="9"/>
  <c r="P13" i="9"/>
  <c r="S60" i="9"/>
  <c r="Q17" i="9"/>
  <c r="Q13" i="9"/>
  <c r="S53" i="9"/>
  <c r="J17" i="9"/>
  <c r="K16" i="9"/>
  <c r="C19" i="10" s="1"/>
  <c r="C21" i="10" s="1"/>
  <c r="L16" i="9"/>
  <c r="D19" i="10" s="1"/>
  <c r="D21" i="10" s="1"/>
  <c r="M16" i="9"/>
  <c r="E19" i="10" s="1"/>
  <c r="E21" i="10" s="1"/>
  <c r="N16" i="9"/>
  <c r="F19" i="10" s="1"/>
  <c r="F21" i="10" s="1"/>
  <c r="O16" i="9"/>
  <c r="G19" i="10" s="1"/>
  <c r="G21" i="10" s="1"/>
  <c r="J16" i="9"/>
  <c r="B19" i="10" s="1"/>
  <c r="B21" i="10" s="1"/>
  <c r="B23" i="10" s="1"/>
  <c r="E14" i="9"/>
  <c r="F14" i="9"/>
  <c r="G14" i="9"/>
  <c r="G13" i="9" s="1"/>
  <c r="H14" i="9"/>
  <c r="H13" i="9" s="1"/>
  <c r="I14" i="9"/>
  <c r="J14" i="9"/>
  <c r="K14" i="9"/>
  <c r="L14" i="9"/>
  <c r="M14" i="9"/>
  <c r="N14" i="9"/>
  <c r="O14" i="9"/>
  <c r="K15" i="9"/>
  <c r="L15" i="9"/>
  <c r="M15" i="9"/>
  <c r="N15" i="9"/>
  <c r="O15" i="9"/>
  <c r="Q7" i="3"/>
  <c r="B20" i="3"/>
  <c r="B16" i="3"/>
  <c r="J7" i="3"/>
  <c r="J8" i="3" s="1"/>
  <c r="K7" i="3"/>
  <c r="K8" i="3" s="1"/>
  <c r="L7" i="3"/>
  <c r="L8" i="3" s="1"/>
  <c r="M7" i="3"/>
  <c r="M8" i="3" s="1"/>
  <c r="N7" i="3"/>
  <c r="N8" i="3"/>
  <c r="I7" i="3"/>
  <c r="I8" i="3" s="1"/>
  <c r="Z4" i="3"/>
  <c r="X6" i="3"/>
  <c r="W6" i="3"/>
  <c r="Y6" i="3" s="1"/>
  <c r="Z6" i="3"/>
  <c r="AA6" i="3" s="1"/>
  <c r="W3" i="3"/>
  <c r="H7" i="3"/>
  <c r="H8" i="3"/>
  <c r="G7" i="3"/>
  <c r="G8" i="3" s="1"/>
  <c r="F7" i="3"/>
  <c r="F8" i="3"/>
  <c r="E7" i="3"/>
  <c r="E8" i="3" s="1"/>
  <c r="D7" i="3"/>
  <c r="D8" i="3" s="1"/>
  <c r="C7" i="3"/>
  <c r="B7" i="3"/>
  <c r="B8" i="3"/>
  <c r="Z5" i="3"/>
  <c r="X5" i="3"/>
  <c r="Y5" i="3" s="1"/>
  <c r="W5" i="3"/>
  <c r="X4" i="3"/>
  <c r="Y4" i="3" s="1"/>
  <c r="W4" i="3"/>
  <c r="Z3" i="3"/>
  <c r="X3" i="3"/>
  <c r="Y3" i="3"/>
  <c r="B9" i="3"/>
  <c r="W8" i="3"/>
  <c r="W7" i="3"/>
  <c r="D9" i="3" l="1"/>
  <c r="F9" i="3"/>
  <c r="S9" i="3"/>
  <c r="N9" i="3"/>
  <c r="K9" i="3"/>
  <c r="L13" i="9"/>
  <c r="T9" i="3"/>
  <c r="E9" i="3"/>
  <c r="L9" i="3"/>
  <c r="AA3" i="3"/>
  <c r="AA4" i="3"/>
  <c r="P9" i="3"/>
  <c r="S8" i="3"/>
  <c r="C23" i="10"/>
  <c r="C26" i="10"/>
  <c r="E23" i="10"/>
  <c r="E26" i="10"/>
  <c r="H23" i="10"/>
  <c r="H26" i="10"/>
  <c r="C28" i="10" s="1"/>
  <c r="C29" i="10" s="1"/>
  <c r="G23" i="10"/>
  <c r="G26" i="10"/>
  <c r="B28" i="10" s="1"/>
  <c r="F23" i="10"/>
  <c r="F26" i="10"/>
  <c r="D23" i="10"/>
  <c r="D26" i="10"/>
  <c r="Q8" i="3"/>
  <c r="Z8" i="3"/>
  <c r="X7" i="3"/>
  <c r="Y7" i="3" s="1"/>
  <c r="J9" i="3"/>
  <c r="I9" i="3"/>
  <c r="M9" i="3"/>
  <c r="R9" i="3"/>
  <c r="C9" i="3"/>
  <c r="Z7" i="3"/>
  <c r="G9" i="3"/>
  <c r="O9" i="3"/>
  <c r="E13" i="9"/>
  <c r="C8" i="3"/>
  <c r="X8" i="3" s="1"/>
  <c r="Y8" i="3" s="1"/>
  <c r="H9" i="3"/>
  <c r="AA5" i="3"/>
  <c r="Q9" i="3"/>
  <c r="N13" i="9"/>
  <c r="O13" i="9"/>
  <c r="K13" i="9"/>
  <c r="F13" i="9"/>
  <c r="M13" i="9"/>
  <c r="J13" i="9"/>
  <c r="AA7" i="3" l="1"/>
  <c r="H30" i="10"/>
  <c r="B29" i="10"/>
  <c r="AA8" i="3"/>
  <c r="B37" i="10"/>
  <c r="B39" i="10" s="1"/>
  <c r="C37" i="10"/>
  <c r="M37" i="10"/>
  <c r="L37" i="10"/>
  <c r="J37" i="10"/>
  <c r="K37" i="10"/>
  <c r="D37" i="10"/>
  <c r="E37" i="10"/>
  <c r="F37" i="10"/>
  <c r="G37" i="10"/>
  <c r="H37" i="10"/>
  <c r="I37" i="10"/>
  <c r="F42" i="10" l="1"/>
  <c r="F39" i="10"/>
  <c r="E42" i="10"/>
  <c r="E39" i="10"/>
  <c r="J42" i="10"/>
  <c r="E44" i="10" s="1"/>
  <c r="E45" i="10" s="1"/>
  <c r="J39" i="10"/>
  <c r="L39" i="10"/>
  <c r="L42" i="10"/>
  <c r="G44" i="10" s="1"/>
  <c r="G45" i="10" s="1"/>
  <c r="D42" i="10"/>
  <c r="D39" i="10"/>
  <c r="M42" i="10"/>
  <c r="H44" i="10" s="1"/>
  <c r="H45" i="10" s="1"/>
  <c r="M39" i="10"/>
  <c r="I42" i="10"/>
  <c r="D44" i="10" s="1"/>
  <c r="D45" i="10" s="1"/>
  <c r="I39" i="10"/>
  <c r="H39" i="10"/>
  <c r="H42" i="10"/>
  <c r="C44" i="10" s="1"/>
  <c r="C45" i="10" s="1"/>
  <c r="G39" i="10"/>
  <c r="G42" i="10"/>
  <c r="B44" i="10" s="1"/>
  <c r="K39" i="10"/>
  <c r="K42" i="10"/>
  <c r="F44" i="10" s="1"/>
  <c r="F45" i="10" s="1"/>
  <c r="C39" i="10"/>
  <c r="C42" i="10"/>
  <c r="B45" i="10" l="1"/>
  <c r="H46" i="10"/>
</calcChain>
</file>

<file path=xl/sharedStrings.xml><?xml version="1.0" encoding="utf-8"?>
<sst xmlns="http://schemas.openxmlformats.org/spreadsheetml/2006/main" count="126" uniqueCount="92">
  <si>
    <t>Typ</t>
  </si>
  <si>
    <t>Juni 2018</t>
  </si>
  <si>
    <t>Juli 2018</t>
  </si>
  <si>
    <t>August 2018</t>
  </si>
  <si>
    <t>September 2018</t>
  </si>
  <si>
    <t>Oktober 2018</t>
  </si>
  <si>
    <t>November 2018</t>
  </si>
  <si>
    <t>Dezember 2018</t>
  </si>
  <si>
    <t>Bundesprogramm Soziale Teilhabe am Arbeitsmarkt</t>
  </si>
  <si>
    <t>Durchschnitt 2018</t>
  </si>
  <si>
    <t>HH</t>
  </si>
  <si>
    <t>Brandenburg</t>
  </si>
  <si>
    <t>Sachsen</t>
  </si>
  <si>
    <t>Thüringen</t>
  </si>
  <si>
    <t>Hessen</t>
  </si>
  <si>
    <t>NRW</t>
  </si>
  <si>
    <t>Saarland</t>
  </si>
  <si>
    <t>Bayern</t>
  </si>
  <si>
    <t>BaWü</t>
  </si>
  <si>
    <t>AGH</t>
  </si>
  <si>
    <t>Durchschnitt'2. HJ 2017</t>
  </si>
  <si>
    <t>Januar 2019</t>
  </si>
  <si>
    <t>DIFF zu 2. HJ 17</t>
  </si>
  <si>
    <t>Durchschnitt 1.-7.  2019</t>
  </si>
  <si>
    <t>DIFF zu 2018</t>
  </si>
  <si>
    <t>§16i SGB II TaAM</t>
  </si>
  <si>
    <t>SUMME Sozialversicherungspflichtige Beschäftigung</t>
  </si>
  <si>
    <t>SUMME Beschäftigungsschaffende Maßnahmenn inkl. AGH</t>
  </si>
  <si>
    <t>Durchschnitt 2. Halbjahr 2017, 1. und 2. Halbjahr 2018, 1. Halbjahr 2019</t>
  </si>
  <si>
    <t>Andere</t>
  </si>
  <si>
    <t>Anteil §16i Plätze Beschäftigungsträger der LAG-Arbeit</t>
  </si>
  <si>
    <t>Bundesprogramm Soziale Teilhabe</t>
  </si>
  <si>
    <t>FAV - §16e SGB II</t>
  </si>
  <si>
    <t>Anteil §16i und §16e Plätze Beschäftigungsträger der LAG-Arbeit</t>
  </si>
  <si>
    <t>Februar 2019</t>
  </si>
  <si>
    <t>März 2019</t>
  </si>
  <si>
    <t>April 2019</t>
  </si>
  <si>
    <t>Mai 2019</t>
  </si>
  <si>
    <t>Juni 2019</t>
  </si>
  <si>
    <t>Juli 2019</t>
  </si>
  <si>
    <t>Gesamt</t>
  </si>
  <si>
    <t xml:space="preserve">Stand August 2019 </t>
  </si>
  <si>
    <t>SH</t>
  </si>
  <si>
    <t>MV</t>
  </si>
  <si>
    <t>Nieders.</t>
  </si>
  <si>
    <t>HB</t>
  </si>
  <si>
    <t>Sachsen-Anh.</t>
  </si>
  <si>
    <t>Förderstatistik</t>
  </si>
  <si>
    <t>Teilnehmende in ausgewählten arbeitsmarktpolitischen Instrumenten - nach der Kostenträgerschaft der Teilnehmenden im RK SGB II</t>
  </si>
  <si>
    <t>Agentur für Arbeit Hamburg</t>
  </si>
  <si>
    <r>
      <t xml:space="preserve">Instrumente
der Arbeitsmarktpolitik </t>
    </r>
    <r>
      <rPr>
        <vertAlign val="superscript"/>
        <sz val="8"/>
        <color indexed="8"/>
        <rFont val="Arial"/>
        <family val="2"/>
      </rPr>
      <t>1)</t>
    </r>
  </si>
  <si>
    <t>Bestand</t>
  </si>
  <si>
    <t>vorläufig und hochgerechnet</t>
  </si>
  <si>
    <t>Staffel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</si>
  <si>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</si>
  <si>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</si>
  <si>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</si>
  <si>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</si>
  <si>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</si>
  <si>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</si>
  <si>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</si>
  <si>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</si>
  <si>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</si>
  <si>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</si>
  <si>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Verteilung der Plätze auf LAG-Träger</t>
  </si>
  <si>
    <t>Berlin</t>
  </si>
  <si>
    <t>Rheinland-Pfalz</t>
  </si>
  <si>
    <t>vorläufig und überwiegend hochgerechnet</t>
  </si>
  <si>
    <t>Hamburg</t>
  </si>
  <si>
    <t>MookWat</t>
  </si>
  <si>
    <t>FIT gGmbH</t>
  </si>
  <si>
    <t>Summe</t>
  </si>
  <si>
    <t>Ziel Koalitionsvertrag</t>
  </si>
  <si>
    <t>Soziale Teilhabe durch Arbeit für junge erwachsene Flüchtlinge und erwerbsfähige Leistungsberechtigte (STAFFEL)</t>
  </si>
  <si>
    <t>Bundesprogramm STAFFEL</t>
  </si>
  <si>
    <t>Förderung von Arbeitsverhältnissen §16e SGB II</t>
  </si>
  <si>
    <t>Teilhabe am Arbeitsmarkt §16i SGB II</t>
  </si>
  <si>
    <t>Nov</t>
  </si>
  <si>
    <t>Dez</t>
  </si>
  <si>
    <t>Monat</t>
  </si>
  <si>
    <t>Zugänge</t>
  </si>
  <si>
    <t>Eintritte kummuliert</t>
  </si>
  <si>
    <t>Austritte</t>
  </si>
  <si>
    <t>Abbruchsquote</t>
  </si>
  <si>
    <t>Austritte im Monat</t>
  </si>
  <si>
    <t>Eintritte im Monat</t>
  </si>
  <si>
    <t>Austritte im 6 Monatsverzug</t>
  </si>
  <si>
    <t>Austrittsquote über 6 Monate</t>
  </si>
  <si>
    <t>Deutschland</t>
  </si>
  <si>
    <t>§16i Arbeitsplätze Stand 31.12.2019</t>
  </si>
  <si>
    <t>Gefördert sozialver. Arbeitsplätze 31.12.2019</t>
  </si>
  <si>
    <t>Aufbau im Vergleich zu Okt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</si>
</sst>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#,###,##0;\-\ #,###,##0;\-"/>
    <numFmt numFmtId="166" formatCode="mmm\ yyyy"/>
    <numFmt numFmtId="167" formatCode="0.0%"/>
  </numFmts>
  <fonts count="36" x14ac:knownFonts="1"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name val="Trebuchet MS"/>
      <family val="2"/>
      <scheme val="minor"/>
    </font>
    <font>
      <b/>
      <sz val="11"/>
      <name val="Trebuchet MS"/>
      <family val="2"/>
      <scheme val="minor"/>
    </font>
    <font>
      <b/>
      <sz val="11"/>
      <color rgb="FFFF0000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7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9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</font>
    <font>
      <sz val="13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8"/>
      <color theme="1"/>
      <name val="Trebuchet MS"/>
      <family val="2"/>
      <scheme val="minor"/>
    </font>
    <font>
      <sz val="11"/>
      <color rgb="FF1F497D"/>
      <name val="Calibri"/>
      <family val="2"/>
    </font>
    <font>
      <sz val="11"/>
      <color theme="0"/>
      <name val="Trebuchet MS"/>
      <family val="2"/>
      <scheme val="minor"/>
    </font>
    <font>
      <sz val="11"/>
      <color theme="0" tint="-0.249977111117893"/>
      <name val="Trebuchet MS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/>
      <bottom/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2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/>
      <top style="medium">
        <color indexed="64"/>
      </top>
      <bottom style="hair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22"/>
      </right>
      <top/>
      <bottom/>
      <diagonal/>
    </border>
    <border>
      <left style="hair">
        <color indexed="22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22"/>
      </left>
      <right/>
      <top/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23" fillId="0" borderId="0" applyNumberFormat="0" applyFill="0" applyBorder="0" applyAlignment="0" applyProtection="0"/>
    <xf numFmtId="0" fontId="16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9" fontId="7" fillId="0" borderId="0" applyFont="0" applyFill="0" applyBorder="0" applyAlignment="0" applyProtection="0"/>
    <xf numFmtId="0" fontId="34" fillId="8" borderId="0" applyNumberFormat="0" applyBorder="0" applyAlignment="0" applyProtection="0"/>
  </cellStyleXfs>
  <cellXfs count="132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164" fontId="5" fillId="0" borderId="6" xfId="0" quotePrefix="1" applyNumberFormat="1" applyFont="1" applyBorder="1" applyAlignment="1">
      <alignment horizontal="center" vertical="center"/>
    </xf>
    <xf numFmtId="165" fontId="1" fillId="0" borderId="7" xfId="2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165" fontId="0" fillId="0" borderId="5" xfId="2" applyNumberFormat="1" applyFont="1" applyFill="1" applyBorder="1" applyAlignment="1">
      <alignment horizontal="center" vertical="center"/>
    </xf>
    <xf numFmtId="165" fontId="1" fillId="0" borderId="5" xfId="2" applyNumberFormat="1" applyFont="1" applyFill="1" applyBorder="1" applyAlignment="1">
      <alignment horizontal="center" vertical="center"/>
    </xf>
    <xf numFmtId="165" fontId="0" fillId="0" borderId="3" xfId="2" applyNumberFormat="1" applyFont="1" applyFill="1" applyBorder="1" applyAlignment="1">
      <alignment horizontal="center" vertical="center"/>
    </xf>
    <xf numFmtId="165" fontId="1" fillId="0" borderId="3" xfId="2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165" fontId="6" fillId="0" borderId="14" xfId="1" applyNumberFormat="1" applyFont="1" applyBorder="1" applyAlignment="1">
      <alignment horizontal="center" vertical="center"/>
    </xf>
    <xf numFmtId="165" fontId="5" fillId="0" borderId="14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165" fontId="4" fillId="0" borderId="9" xfId="1" applyNumberFormat="1" applyFont="1" applyBorder="1" applyAlignment="1">
      <alignment horizontal="center" vertical="center"/>
    </xf>
    <xf numFmtId="165" fontId="4" fillId="0" borderId="7" xfId="1" applyNumberFormat="1" applyFont="1" applyBorder="1" applyAlignment="1">
      <alignment horizontal="center" vertical="center"/>
    </xf>
    <xf numFmtId="165" fontId="5" fillId="0" borderId="7" xfId="1" applyNumberFormat="1" applyFont="1" applyBorder="1" applyAlignment="1">
      <alignment horizontal="center" vertical="center"/>
    </xf>
    <xf numFmtId="165" fontId="7" fillId="0" borderId="3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165" fontId="7" fillId="0" borderId="14" xfId="2" applyNumberFormat="1" applyFont="1" applyFill="1" applyBorder="1" applyAlignment="1">
      <alignment horizontal="center" vertical="center"/>
    </xf>
    <xf numFmtId="165" fontId="7" fillId="0" borderId="18" xfId="2" applyNumberFormat="1" applyFont="1" applyFill="1" applyBorder="1" applyAlignment="1">
      <alignment horizontal="center" vertical="center"/>
    </xf>
    <xf numFmtId="165" fontId="7" fillId="0" borderId="19" xfId="2" applyNumberFormat="1" applyFont="1" applyFill="1" applyBorder="1" applyAlignment="1">
      <alignment horizontal="center" vertical="center"/>
    </xf>
    <xf numFmtId="165" fontId="7" fillId="0" borderId="20" xfId="2" applyNumberFormat="1" applyFont="1" applyFill="1" applyBorder="1" applyAlignment="1">
      <alignment horizontal="center" vertical="center"/>
    </xf>
    <xf numFmtId="165" fontId="5" fillId="0" borderId="13" xfId="1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165" fontId="8" fillId="0" borderId="7" xfId="1" applyNumberFormat="1" applyFont="1" applyBorder="1" applyAlignment="1">
      <alignment horizontal="center" vertical="center"/>
    </xf>
    <xf numFmtId="165" fontId="0" fillId="0" borderId="0" xfId="0" applyNumberFormat="1"/>
    <xf numFmtId="165" fontId="13" fillId="2" borderId="3" xfId="2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5" fillId="0" borderId="18" xfId="0" applyFont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15" fillId="0" borderId="22" xfId="0" applyFont="1" applyBorder="1" applyAlignment="1">
      <alignment horizontal="right" vertical="center"/>
    </xf>
    <xf numFmtId="0" fontId="15" fillId="4" borderId="7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4" borderId="18" xfId="0" applyFont="1" applyFill="1" applyBorder="1" applyAlignment="1">
      <alignment horizontal="right" vertical="center"/>
    </xf>
    <xf numFmtId="0" fontId="15" fillId="3" borderId="17" xfId="0" applyFont="1" applyFill="1" applyBorder="1" applyAlignment="1">
      <alignment horizontal="right" vertical="center"/>
    </xf>
    <xf numFmtId="0" fontId="9" fillId="0" borderId="28" xfId="2" applyFont="1" applyFill="1" applyBorder="1" applyAlignment="1">
      <alignment vertical="center"/>
    </xf>
    <xf numFmtId="0" fontId="18" fillId="0" borderId="28" xfId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2" fontId="13" fillId="0" borderId="5" xfId="2" applyNumberFormat="1" applyFont="1" applyFill="1" applyBorder="1" applyAlignment="1">
      <alignment vertical="center"/>
    </xf>
    <xf numFmtId="165" fontId="13" fillId="0" borderId="3" xfId="2" applyNumberFormat="1" applyFont="1" applyFill="1" applyBorder="1" applyAlignment="1">
      <alignment horizontal="right" vertical="center"/>
    </xf>
    <xf numFmtId="2" fontId="10" fillId="0" borderId="24" xfId="2" applyNumberFormat="1" applyFont="1" applyFill="1" applyBorder="1" applyAlignment="1" applyProtection="1">
      <alignment horizontal="left" vertical="center"/>
    </xf>
    <xf numFmtId="2" fontId="10" fillId="0" borderId="0" xfId="2" applyNumberFormat="1" applyFont="1" applyFill="1" applyBorder="1" applyAlignment="1" applyProtection="1">
      <alignment horizontal="left" vertical="center"/>
    </xf>
    <xf numFmtId="0" fontId="9" fillId="0" borderId="0" xfId="1" applyFont="1" applyFill="1" applyAlignment="1">
      <alignment vertical="center"/>
    </xf>
    <xf numFmtId="0" fontId="24" fillId="0" borderId="0" xfId="3" applyFont="1" applyFill="1" applyAlignment="1">
      <alignment vertical="center"/>
    </xf>
    <xf numFmtId="0" fontId="9" fillId="0" borderId="0" xfId="1" applyFont="1" applyAlignment="1">
      <alignment vertical="center"/>
    </xf>
    <xf numFmtId="3" fontId="9" fillId="0" borderId="0" xfId="1" applyNumberFormat="1" applyFont="1" applyAlignment="1">
      <alignment vertical="center"/>
    </xf>
    <xf numFmtId="2" fontId="9" fillId="0" borderId="0" xfId="1" applyNumberFormat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165" fontId="10" fillId="0" borderId="0" xfId="1" applyNumberFormat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25" xfId="1" applyFont="1" applyBorder="1" applyAlignment="1">
      <alignment vertical="center"/>
    </xf>
    <xf numFmtId="0" fontId="10" fillId="0" borderId="23" xfId="1" applyFont="1" applyBorder="1" applyAlignment="1">
      <alignment vertical="center"/>
    </xf>
    <xf numFmtId="0" fontId="13" fillId="0" borderId="2" xfId="1" applyFont="1" applyFill="1" applyBorder="1" applyAlignment="1">
      <alignment vertical="center"/>
    </xf>
    <xf numFmtId="0" fontId="13" fillId="0" borderId="5" xfId="1" applyFont="1" applyFill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164" fontId="9" fillId="0" borderId="1" xfId="1" quotePrefix="1" applyNumberFormat="1" applyFont="1" applyBorder="1" applyAlignment="1">
      <alignment horizontal="center"/>
    </xf>
    <xf numFmtId="0" fontId="18" fillId="0" borderId="0" xfId="1" applyFont="1" applyAlignment="1">
      <alignment vertical="center"/>
    </xf>
    <xf numFmtId="0" fontId="18" fillId="0" borderId="0" xfId="1" applyFont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Continuous" vertical="center"/>
    </xf>
    <xf numFmtId="0" fontId="20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9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Continuous" vertical="center"/>
    </xf>
    <xf numFmtId="0" fontId="11" fillId="5" borderId="0" xfId="1" applyFont="1" applyFill="1" applyBorder="1" applyAlignment="1">
      <alignment horizontal="centerContinuous" vertical="center"/>
    </xf>
    <xf numFmtId="0" fontId="19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vertical="center"/>
    </xf>
    <xf numFmtId="0" fontId="12" fillId="0" borderId="0" xfId="1" applyFont="1" applyBorder="1" applyAlignment="1">
      <alignment vertical="center"/>
    </xf>
    <xf numFmtId="165" fontId="10" fillId="0" borderId="0" xfId="1" applyNumberFormat="1" applyFont="1" applyAlignment="1">
      <alignment horizontal="right" vertical="center"/>
    </xf>
    <xf numFmtId="2" fontId="11" fillId="0" borderId="5" xfId="2" applyNumberFormat="1" applyFont="1" applyFill="1" applyBorder="1" applyAlignment="1">
      <alignment vertical="center"/>
    </xf>
    <xf numFmtId="0" fontId="11" fillId="6" borderId="2" xfId="1" applyFont="1" applyFill="1" applyBorder="1" applyAlignment="1">
      <alignment vertical="center"/>
    </xf>
    <xf numFmtId="165" fontId="11" fillId="6" borderId="3" xfId="2" applyNumberFormat="1" applyFont="1" applyFill="1" applyBorder="1" applyAlignment="1">
      <alignment horizontal="right" vertical="center"/>
    </xf>
    <xf numFmtId="0" fontId="13" fillId="6" borderId="2" xfId="1" applyFont="1" applyFill="1" applyBorder="1" applyAlignment="1">
      <alignment vertical="center"/>
    </xf>
    <xf numFmtId="165" fontId="13" fillId="6" borderId="3" xfId="2" applyNumberFormat="1" applyFont="1" applyFill="1" applyBorder="1" applyAlignment="1">
      <alignment horizontal="right" vertical="center"/>
    </xf>
    <xf numFmtId="0" fontId="13" fillId="2" borderId="2" xfId="1" applyFont="1" applyFill="1" applyBorder="1" applyAlignment="1">
      <alignment vertical="center"/>
    </xf>
    <xf numFmtId="0" fontId="27" fillId="0" borderId="0" xfId="1" applyFont="1"/>
    <xf numFmtId="0" fontId="9" fillId="0" borderId="29" xfId="1" applyFont="1" applyFill="1" applyBorder="1" applyAlignment="1">
      <alignment vertical="center"/>
    </xf>
    <xf numFmtId="0" fontId="9" fillId="0" borderId="29" xfId="1" applyFont="1" applyBorder="1" applyAlignment="1">
      <alignment vertical="center"/>
    </xf>
    <xf numFmtId="3" fontId="9" fillId="0" borderId="29" xfId="1" applyNumberFormat="1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0" fillId="0" borderId="0" xfId="0"/>
    <xf numFmtId="164" fontId="9" fillId="0" borderId="1" xfId="1" quotePrefix="1" applyNumberFormat="1" applyFont="1" applyBorder="1" applyAlignment="1">
      <alignment horizontal="center"/>
    </xf>
    <xf numFmtId="165" fontId="5" fillId="0" borderId="30" xfId="1" applyNumberFormat="1" applyFont="1" applyBorder="1" applyAlignment="1">
      <alignment horizontal="center" vertical="center"/>
    </xf>
    <xf numFmtId="0" fontId="29" fillId="0" borderId="0" xfId="0" applyFont="1"/>
    <xf numFmtId="165" fontId="1" fillId="0" borderId="0" xfId="0" applyNumberFormat="1" applyFont="1"/>
    <xf numFmtId="9" fontId="0" fillId="0" borderId="0" xfId="14" applyFont="1"/>
    <xf numFmtId="0" fontId="1" fillId="7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0" fillId="0" borderId="4" xfId="0" applyFont="1" applyBorder="1" applyAlignment="1">
      <alignment horizontal="right" vertical="center" wrapText="1"/>
    </xf>
    <xf numFmtId="17" fontId="30" fillId="0" borderId="21" xfId="0" applyNumberFormat="1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1" fillId="3" borderId="17" xfId="0" applyFont="1" applyFill="1" applyBorder="1" applyAlignment="1">
      <alignment horizontal="right" vertical="center"/>
    </xf>
    <xf numFmtId="0" fontId="31" fillId="0" borderId="18" xfId="0" applyFont="1" applyBorder="1" applyAlignment="1">
      <alignment horizontal="right" vertical="center"/>
    </xf>
    <xf numFmtId="0" fontId="32" fillId="0" borderId="0" xfId="0" quotePrefix="1" applyFont="1" applyAlignment="1">
      <alignment wrapText="1"/>
    </xf>
    <xf numFmtId="17" fontId="5" fillId="0" borderId="11" xfId="0" quotePrefix="1" applyNumberFormat="1" applyFont="1" applyBorder="1" applyAlignment="1">
      <alignment horizontal="center" vertical="center"/>
    </xf>
    <xf numFmtId="17" fontId="5" fillId="0" borderId="12" xfId="0" quotePrefix="1" applyNumberFormat="1" applyFont="1" applyBorder="1" applyAlignment="1">
      <alignment horizontal="center" vertical="center"/>
    </xf>
    <xf numFmtId="17" fontId="5" fillId="0" borderId="15" xfId="0" quotePrefix="1" applyNumberFormat="1" applyFont="1" applyBorder="1" applyAlignment="1">
      <alignment horizontal="center" vertical="center"/>
    </xf>
    <xf numFmtId="17" fontId="5" fillId="0" borderId="16" xfId="0" quotePrefix="1" applyNumberFormat="1" applyFont="1" applyBorder="1" applyAlignment="1">
      <alignment horizontal="center" vertical="center"/>
    </xf>
    <xf numFmtId="0" fontId="12" fillId="0" borderId="29" xfId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167" fontId="0" fillId="0" borderId="0" xfId="14" applyNumberFormat="1" applyFont="1"/>
    <xf numFmtId="0" fontId="1" fillId="0" borderId="0" xfId="0" applyFont="1" applyAlignment="1">
      <alignment vertical="center"/>
    </xf>
    <xf numFmtId="164" fontId="9" fillId="0" borderId="1" xfId="1" quotePrefix="1" applyNumberFormat="1" applyFont="1" applyBorder="1" applyAlignment="1">
      <alignment horizontal="center"/>
    </xf>
    <xf numFmtId="0" fontId="0" fillId="0" borderId="0" xfId="0" applyFill="1"/>
    <xf numFmtId="0" fontId="33" fillId="0" borderId="0" xfId="0" applyFont="1" applyAlignment="1">
      <alignment vertical="center"/>
    </xf>
    <xf numFmtId="164" fontId="9" fillId="0" borderId="1" xfId="1" quotePrefix="1" applyNumberFormat="1" applyFont="1" applyBorder="1" applyAlignment="1">
      <alignment horizontal="center"/>
    </xf>
    <xf numFmtId="17" fontId="0" fillId="0" borderId="0" xfId="0" applyNumberFormat="1"/>
    <xf numFmtId="165" fontId="13" fillId="0" borderId="0" xfId="2" applyNumberFormat="1" applyFont="1" applyFill="1" applyBorder="1" applyAlignment="1">
      <alignment horizontal="right" vertical="center"/>
    </xf>
    <xf numFmtId="165" fontId="5" fillId="0" borderId="17" xfId="1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9" fontId="8" fillId="0" borderId="0" xfId="14" applyFont="1"/>
    <xf numFmtId="165" fontId="35" fillId="0" borderId="0" xfId="0" applyNumberFormat="1" applyFont="1"/>
    <xf numFmtId="167" fontId="34" fillId="8" borderId="0" xfId="15" applyNumberFormat="1"/>
    <xf numFmtId="164" fontId="9" fillId="0" borderId="26" xfId="1" quotePrefix="1" applyNumberFormat="1" applyFont="1" applyBorder="1" applyAlignment="1">
      <alignment horizontal="center" vertical="center" wrapText="1"/>
    </xf>
    <xf numFmtId="164" fontId="9" fillId="0" borderId="27" xfId="1" quotePrefix="1" applyNumberFormat="1" applyFont="1" applyBorder="1" applyAlignment="1">
      <alignment horizontal="center" vertical="center" wrapText="1"/>
    </xf>
    <xf numFmtId="164" fontId="9" fillId="0" borderId="1" xfId="1" quotePrefix="1" applyNumberFormat="1" applyFont="1" applyBorder="1" applyAlignment="1">
      <alignment horizontal="center"/>
    </xf>
    <xf numFmtId="164" fontId="19" fillId="0" borderId="0" xfId="1" applyNumberFormat="1" applyFont="1" applyFill="1" applyBorder="1" applyAlignment="1">
      <alignment horizontal="left" vertical="center" wrapText="1"/>
    </xf>
    <xf numFmtId="166" fontId="19" fillId="0" borderId="1" xfId="1" applyNumberFormat="1" applyFont="1" applyFill="1" applyBorder="1" applyAlignment="1">
      <alignment horizontal="center" vertical="center" wrapText="1"/>
    </xf>
    <xf numFmtId="166" fontId="19" fillId="0" borderId="1" xfId="1" applyNumberFormat="1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15" fillId="5" borderId="18" xfId="0" applyFont="1" applyFill="1" applyBorder="1" applyAlignment="1">
      <alignment horizontal="right" vertical="center"/>
    </xf>
  </cellXfs>
  <cellStyles count="16">
    <cellStyle name="Akzent6" xfId="15" builtinId="49"/>
    <cellStyle name="Hyperlink 3 3" xfId="9"/>
    <cellStyle name="Link" xfId="3" builtinId="8"/>
    <cellStyle name="Link 2" xfId="6"/>
    <cellStyle name="Link 3" xfId="7"/>
    <cellStyle name="Link 3 2" xfId="8"/>
    <cellStyle name="Prozent" xfId="14" builtinId="5"/>
    <cellStyle name="Standard" xfId="0" builtinId="0"/>
    <cellStyle name="Standard 2" xfId="1"/>
    <cellStyle name="Standard 2 2" xfId="5"/>
    <cellStyle name="Standard 2 3" xfId="12"/>
    <cellStyle name="Standard 24" xfId="10"/>
    <cellStyle name="Standard 3" xfId="4"/>
    <cellStyle name="Standard 4" xfId="13"/>
    <cellStyle name="Standard 6" xfId="11"/>
    <cellStyle name="Standard_AMP_Vorlage" xfId="2"/>
  </cellStyles>
  <dxfs count="0"/>
  <tableStyles count="0" defaultTableStyle="TableStyleMedium2" defaultPivotStyle="PivotStyleLight16"/>
  <colors>
    <mruColors>
      <color rgb="FF189870"/>
      <color rgb="FF1D50A3"/>
      <color rgb="FF0E35B2"/>
      <color rgb="FFDE0000"/>
      <color rgb="FFF6E5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600" b="1" i="0" u="none" strike="noStrike" kern="1200" baseline="0">
                <a:solidFill>
                  <a:srgbClr val="9D360E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rgbClr val="FF0000"/>
                </a:solidFill>
              </a:rPr>
              <a:t>Der Großteil der §16i Beschäfigte</a:t>
            </a:r>
            <a:r>
              <a:rPr lang="de-DE" baseline="0">
                <a:solidFill>
                  <a:srgbClr val="FF0000"/>
                </a:solidFill>
              </a:rPr>
              <a:t> in Hamburg sind bei Trägern der LAG-Arbeit; </a:t>
            </a:r>
            <a:r>
              <a:rPr lang="de-DE" sz="1100" baseline="0">
                <a:solidFill>
                  <a:srgbClr val="FF0000"/>
                </a:solidFill>
              </a:rPr>
              <a:t>der Rest ist bei Wohlfahrtsverbände, Integrationsunternehmen, Stadtreinigung und </a:t>
            </a:r>
            <a:r>
              <a:rPr lang="de-DE" sz="11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Arbeitgebern des 1. Arbeitsmarktes beschäftigt</a:t>
            </a:r>
          </a:p>
        </c:rich>
      </c:tx>
      <c:layout>
        <c:manualLayout>
          <c:xMode val="edge"/>
          <c:yMode val="edge"/>
          <c:x val="0.12582382258397476"/>
          <c:y val="1.426024475071407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4548687421466008E-4"/>
          <c:y val="0.37539630613066116"/>
          <c:w val="0.8767616243091565"/>
          <c:h val="0.62460367845592546"/>
        </c:manualLayout>
      </c:layout>
      <c:pie3DChart>
        <c:varyColors val="1"/>
        <c:ser>
          <c:idx val="0"/>
          <c:order val="0"/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</a:schemeClr>
                  </a:gs>
                  <a:gs pos="21000">
                    <a:srgbClr val="0070C0"/>
                  </a:gs>
                </a:gsLst>
                <a:lin ang="16200000" scaled="0"/>
              </a:gra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18282492466219499"/>
                  <c:y val="-0.16395584950217398"/>
                </c:manualLayout>
              </c:layout>
              <c:tx>
                <c:rich>
                  <a:bodyPr/>
                  <a:lstStyle/>
                  <a:p>
                    <a:fld id="{780F7B9E-DFF7-4C7F-9688-CB8F497F5FCB}" type="CATEGORYNAME">
                      <a:rPr lang="en-US" sz="1400" b="1">
                        <a:solidFill>
                          <a:schemeClr val="tx1"/>
                        </a:solidFill>
                      </a:rPr>
                      <a:pPr/>
                      <a:t>[RUBRIKENNAME]</a:t>
                    </a:fld>
                    <a:endParaRPr lang="en-US" sz="1400" b="1">
                      <a:solidFill>
                        <a:schemeClr val="tx1"/>
                      </a:solidFill>
                    </a:endParaRPr>
                  </a:p>
                  <a:p>
                    <a:fld id="{0CD54CE5-CAC0-4B69-9B0D-6335310FB502}" type="PERCENTAGE">
                      <a:rPr lang="en-US" sz="1400" b="1">
                        <a:solidFill>
                          <a:schemeClr val="tx1"/>
                        </a:solidFill>
                      </a:rPr>
                      <a:pPr/>
                      <a:t>[PROZENTSATZ]</a:t>
                    </a:fld>
                    <a:endParaRPr lang="de-DE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75905533413261617"/>
                      <c:h val="0.2784729385580336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0858552055993001"/>
                  <c:y val="3.2080052493438302E-2"/>
                </c:manualLayout>
              </c:layout>
              <c:tx>
                <c:rich>
                  <a:bodyPr/>
                  <a:lstStyle/>
                  <a:p>
                    <a:fld id="{DBCA75F8-E92F-4AE5-88DA-0EB9D0EEE65A}" type="CATEGORYNAM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[RUBRIKENNAME]</a:t>
                    </a:fld>
                    <a:r>
                      <a:rPr lang="en-US" sz="1050" b="1" baseline="0">
                        <a:solidFill>
                          <a:schemeClr val="tx1"/>
                        </a:solidFill>
                      </a:rPr>
                      <a:t>
</a:t>
                    </a:r>
                    <a:fld id="{2DC02ABE-9884-4ED9-8F5E-96E1F04A5FC9}" type="PERCENTAGE">
                      <a:rPr lang="en-US" sz="1050" b="1" baseline="0">
                        <a:solidFill>
                          <a:schemeClr val="tx1"/>
                        </a:solidFill>
                      </a:rPr>
                      <a:pPr/>
                      <a:t>[PROZENTSATZ]</a:t>
                    </a:fld>
                    <a:endParaRPr lang="en-US" sz="1050" b="1" baseline="0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7.6587489063867059E-2"/>
                  <c:y val="2.24274569845435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'Anteil LAG Hamburg'!$A$15:$A$16</c:f>
              <c:strCache>
                <c:ptCount val="2"/>
                <c:pt idx="0">
                  <c:v>Anteil §16i Plätze Beschäftigungsträger der LAG-Arbeit</c:v>
                </c:pt>
                <c:pt idx="1">
                  <c:v>Andere</c:v>
                </c:pt>
              </c:strCache>
            </c:strRef>
          </c:cat>
          <c:val>
            <c:numRef>
              <c:f>'Anteil LAG Hamburg'!$B$15:$B$16</c:f>
              <c:numCache>
                <c:formatCode>General</c:formatCode>
                <c:ptCount val="2"/>
                <c:pt idx="0">
                  <c:v>422</c:v>
                </c:pt>
                <c:pt idx="1">
                  <c:v>159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Bisher nur eine Umschichtung von öffentlich gefördeter sozialversicherungspflichtiger Beschäftigung in Hamburg (Daten: BA Statistik Dezember 2019)</a:t>
            </a:r>
          </a:p>
        </c:rich>
      </c:tx>
      <c:layout>
        <c:manualLayout>
          <c:xMode val="edge"/>
          <c:yMode val="edge"/>
          <c:x val="0.10790959372462945"/>
          <c:y val="1.90627466232420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1258262135746902E-2"/>
          <c:y val="0.12392903388065486"/>
          <c:w val="0.9476405157587291"/>
          <c:h val="0.702419017516379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'Anteil LAG Hamburg'!$A$4</c:f>
              <c:strCache>
                <c:ptCount val="1"/>
                <c:pt idx="0">
                  <c:v>FAV - §16e SGB II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'Anteil LAG Hamburg'!$B$2:$S$2</c15:sqref>
                  </c15:fullRef>
                </c:ext>
              </c:extLst>
              <c:f>('Anteil LAG Hamburg'!$B$2,'Anteil LAG Hamburg'!$F$2,'Anteil LAG Hamburg'!$H$2:$S$2)</c:f>
              <c:strCache>
                <c:ptCount val="14"/>
                <c:pt idx="0">
                  <c:v>Juni 2018</c:v>
                </c:pt>
                <c:pt idx="1">
                  <c:v>Oktober 2018</c:v>
                </c:pt>
                <c:pt idx="2">
                  <c:v>Dezember 2018</c:v>
                </c:pt>
                <c:pt idx="3">
                  <c:v>Januar 2019</c:v>
                </c:pt>
                <c:pt idx="4">
                  <c:v>Februar 2019</c:v>
                </c:pt>
                <c:pt idx="5">
                  <c:v>März 2019</c:v>
                </c:pt>
                <c:pt idx="6">
                  <c:v>April 2019</c:v>
                </c:pt>
                <c:pt idx="7">
                  <c:v>Mai 2019</c:v>
                </c:pt>
                <c:pt idx="8">
                  <c:v>Juni 2019</c:v>
                </c:pt>
                <c:pt idx="9">
                  <c:v>Juli 2019</c:v>
                </c:pt>
                <c:pt idx="10">
                  <c:v>Aug 19</c:v>
                </c:pt>
                <c:pt idx="11">
                  <c:v>Sep 19</c:v>
                </c:pt>
                <c:pt idx="12">
                  <c:v>Okt 19</c:v>
                </c:pt>
                <c:pt idx="13">
                  <c:v>Nov 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'Anteil LAG Hamburg'!$B$4:$T$4</c15:sqref>
                  </c15:fullRef>
                </c:ext>
              </c:extLst>
              <c:f>('Anteil LAG Hamburg'!$B$4,'Anteil LAG Hamburg'!$F$4,'Anteil LAG Hamburg'!$H$4:$T$4)</c:f>
              <c:numCache>
                <c:formatCode>#,###,##0;\-\ #,###,##0;\-</c:formatCode>
                <c:ptCount val="15"/>
                <c:pt idx="0">
                  <c:v>399</c:v>
                </c:pt>
                <c:pt idx="1">
                  <c:v>384</c:v>
                </c:pt>
                <c:pt idx="2">
                  <c:v>416</c:v>
                </c:pt>
                <c:pt idx="3">
                  <c:v>397</c:v>
                </c:pt>
                <c:pt idx="4">
                  <c:v>367</c:v>
                </c:pt>
                <c:pt idx="5">
                  <c:v>343</c:v>
                </c:pt>
                <c:pt idx="6">
                  <c:v>314</c:v>
                </c:pt>
                <c:pt idx="7">
                  <c:v>284</c:v>
                </c:pt>
                <c:pt idx="8">
                  <c:v>253</c:v>
                </c:pt>
                <c:pt idx="9">
                  <c:v>224</c:v>
                </c:pt>
                <c:pt idx="10">
                  <c:v>209</c:v>
                </c:pt>
                <c:pt idx="11">
                  <c:v>185</c:v>
                </c:pt>
                <c:pt idx="12">
                  <c:v>171</c:v>
                </c:pt>
                <c:pt idx="13">
                  <c:v>144</c:v>
                </c:pt>
                <c:pt idx="14">
                  <c:v>121</c:v>
                </c:pt>
              </c:numCache>
            </c:numRef>
          </c:val>
        </c:ser>
        <c:ser>
          <c:idx val="2"/>
          <c:order val="2"/>
          <c:tx>
            <c:strRef>
              <c:f>'Anteil LAG Hamburg'!$A$5</c:f>
              <c:strCache>
                <c:ptCount val="1"/>
                <c:pt idx="0">
                  <c:v>Bundesprogramm Soziale Teilhabe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'Anteil LAG Hamburg'!$B$2:$S$2</c15:sqref>
                  </c15:fullRef>
                </c:ext>
              </c:extLst>
              <c:f>('Anteil LAG Hamburg'!$B$2,'Anteil LAG Hamburg'!$F$2,'Anteil LAG Hamburg'!$H$2:$S$2)</c:f>
              <c:strCache>
                <c:ptCount val="14"/>
                <c:pt idx="0">
                  <c:v>Juni 2018</c:v>
                </c:pt>
                <c:pt idx="1">
                  <c:v>Oktober 2018</c:v>
                </c:pt>
                <c:pt idx="2">
                  <c:v>Dezember 2018</c:v>
                </c:pt>
                <c:pt idx="3">
                  <c:v>Januar 2019</c:v>
                </c:pt>
                <c:pt idx="4">
                  <c:v>Februar 2019</c:v>
                </c:pt>
                <c:pt idx="5">
                  <c:v>März 2019</c:v>
                </c:pt>
                <c:pt idx="6">
                  <c:v>April 2019</c:v>
                </c:pt>
                <c:pt idx="7">
                  <c:v>Mai 2019</c:v>
                </c:pt>
                <c:pt idx="8">
                  <c:v>Juni 2019</c:v>
                </c:pt>
                <c:pt idx="9">
                  <c:v>Juli 2019</c:v>
                </c:pt>
                <c:pt idx="10">
                  <c:v>Aug 19</c:v>
                </c:pt>
                <c:pt idx="11">
                  <c:v>Sep 19</c:v>
                </c:pt>
                <c:pt idx="12">
                  <c:v>Okt 19</c:v>
                </c:pt>
                <c:pt idx="13">
                  <c:v>Nov 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'Anteil LAG Hamburg'!$B$5:$T$5</c15:sqref>
                  </c15:fullRef>
                </c:ext>
              </c:extLst>
              <c:f>('Anteil LAG Hamburg'!$B$5,'Anteil LAG Hamburg'!$F$5,'Anteil LAG Hamburg'!$H$5:$T$5)</c:f>
              <c:numCache>
                <c:formatCode>#,###,##0;\-\ #,###,##0;\-</c:formatCode>
                <c:ptCount val="15"/>
                <c:pt idx="0">
                  <c:v>278</c:v>
                </c:pt>
                <c:pt idx="1">
                  <c:v>280</c:v>
                </c:pt>
                <c:pt idx="2">
                  <c:v>277</c:v>
                </c:pt>
              </c:numCache>
            </c:numRef>
          </c:val>
        </c:ser>
        <c:ser>
          <c:idx val="3"/>
          <c:order val="3"/>
          <c:tx>
            <c:strRef>
              <c:f>'Anteil LAG Hamburg'!$A$6</c:f>
              <c:strCache>
                <c:ptCount val="1"/>
                <c:pt idx="0">
                  <c:v>§16i SGB II TaAM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'Anteil LAG Hamburg'!$B$2:$S$2</c15:sqref>
                  </c15:fullRef>
                </c:ext>
              </c:extLst>
              <c:f>('Anteil LAG Hamburg'!$B$2,'Anteil LAG Hamburg'!$F$2,'Anteil LAG Hamburg'!$H$2:$S$2)</c:f>
              <c:strCache>
                <c:ptCount val="14"/>
                <c:pt idx="0">
                  <c:v>Juni 2018</c:v>
                </c:pt>
                <c:pt idx="1">
                  <c:v>Oktober 2018</c:v>
                </c:pt>
                <c:pt idx="2">
                  <c:v>Dezember 2018</c:v>
                </c:pt>
                <c:pt idx="3">
                  <c:v>Januar 2019</c:v>
                </c:pt>
                <c:pt idx="4">
                  <c:v>Februar 2019</c:v>
                </c:pt>
                <c:pt idx="5">
                  <c:v>März 2019</c:v>
                </c:pt>
                <c:pt idx="6">
                  <c:v>April 2019</c:v>
                </c:pt>
                <c:pt idx="7">
                  <c:v>Mai 2019</c:v>
                </c:pt>
                <c:pt idx="8">
                  <c:v>Juni 2019</c:v>
                </c:pt>
                <c:pt idx="9">
                  <c:v>Juli 2019</c:v>
                </c:pt>
                <c:pt idx="10">
                  <c:v>Aug 19</c:v>
                </c:pt>
                <c:pt idx="11">
                  <c:v>Sep 19</c:v>
                </c:pt>
                <c:pt idx="12">
                  <c:v>Okt 19</c:v>
                </c:pt>
                <c:pt idx="13">
                  <c:v>Nov 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'Anteil LAG Hamburg'!$B$6:$T$6</c15:sqref>
                  </c15:fullRef>
                </c:ext>
              </c:extLst>
              <c:f>('Anteil LAG Hamburg'!$B$6,'Anteil LAG Hamburg'!$F$6,'Anteil LAG Hamburg'!$H$6:$T$6)</c:f>
              <c:numCache>
                <c:formatCode>#,###,##0;\-\ #,###,##0;\-</c:formatCode>
                <c:ptCount val="15"/>
                <c:pt idx="3">
                  <c:v>24</c:v>
                </c:pt>
                <c:pt idx="4">
                  <c:v>77</c:v>
                </c:pt>
                <c:pt idx="5">
                  <c:v>129</c:v>
                </c:pt>
                <c:pt idx="6">
                  <c:v>213</c:v>
                </c:pt>
                <c:pt idx="7">
                  <c:v>268</c:v>
                </c:pt>
                <c:pt idx="8">
                  <c:v>332</c:v>
                </c:pt>
                <c:pt idx="9">
                  <c:v>375</c:v>
                </c:pt>
                <c:pt idx="10">
                  <c:v>427</c:v>
                </c:pt>
                <c:pt idx="11">
                  <c:v>484</c:v>
                </c:pt>
                <c:pt idx="12">
                  <c:v>523</c:v>
                </c:pt>
                <c:pt idx="13">
                  <c:v>552</c:v>
                </c:pt>
                <c:pt idx="14">
                  <c:v>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39981632"/>
        <c:axId val="39983592"/>
      </c:barChart>
      <c:lineChart>
        <c:grouping val="standard"/>
        <c:varyColors val="0"/>
        <c:ser>
          <c:idx val="0"/>
          <c:order val="0"/>
          <c:tx>
            <c:strRef>
              <c:f>'Anteil LAG Hamburg'!$A$3</c:f>
              <c:strCache>
                <c:ptCount val="1"/>
                <c:pt idx="0">
                  <c:v>AGH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'Anteil LAG Hamburg'!$B$2:$T$2</c15:sqref>
                  </c15:fullRef>
                </c:ext>
              </c:extLst>
              <c:f>('Anteil LAG Hamburg'!$B$2,'Anteil LAG Hamburg'!$F$2,'Anteil LAG Hamburg'!$H$2:$T$2)</c:f>
              <c:strCache>
                <c:ptCount val="15"/>
                <c:pt idx="0">
                  <c:v>Juni 2018</c:v>
                </c:pt>
                <c:pt idx="1">
                  <c:v>Oktober 2018</c:v>
                </c:pt>
                <c:pt idx="2">
                  <c:v>Dezember 2018</c:v>
                </c:pt>
                <c:pt idx="3">
                  <c:v>Januar 2019</c:v>
                </c:pt>
                <c:pt idx="4">
                  <c:v>Februar 2019</c:v>
                </c:pt>
                <c:pt idx="5">
                  <c:v>März 2019</c:v>
                </c:pt>
                <c:pt idx="6">
                  <c:v>April 2019</c:v>
                </c:pt>
                <c:pt idx="7">
                  <c:v>Mai 2019</c:v>
                </c:pt>
                <c:pt idx="8">
                  <c:v>Juni 2019</c:v>
                </c:pt>
                <c:pt idx="9">
                  <c:v>Juli 2019</c:v>
                </c:pt>
                <c:pt idx="10">
                  <c:v>Aug 19</c:v>
                </c:pt>
                <c:pt idx="11">
                  <c:v>Sep 19</c:v>
                </c:pt>
                <c:pt idx="12">
                  <c:v>Okt 19</c:v>
                </c:pt>
                <c:pt idx="13">
                  <c:v>Nov 19</c:v>
                </c:pt>
                <c:pt idx="14">
                  <c:v>Dez 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'Anteil LAG Hamburg'!$B$3:$T$3</c15:sqref>
                  </c15:fullRef>
                </c:ext>
              </c:extLst>
              <c:f>('Anteil LAG Hamburg'!$B$3,'Anteil LAG Hamburg'!$F$3,'Anteil LAG Hamburg'!$H$3:$T$3)</c:f>
              <c:numCache>
                <c:formatCode>#,###,##0;\-\ #,###,##0;\-</c:formatCode>
                <c:ptCount val="15"/>
                <c:pt idx="0">
                  <c:v>1752</c:v>
                </c:pt>
                <c:pt idx="1">
                  <c:v>1835</c:v>
                </c:pt>
                <c:pt idx="2">
                  <c:v>1930</c:v>
                </c:pt>
                <c:pt idx="3">
                  <c:v>1886</c:v>
                </c:pt>
                <c:pt idx="4">
                  <c:v>1855</c:v>
                </c:pt>
                <c:pt idx="5">
                  <c:v>1962</c:v>
                </c:pt>
                <c:pt idx="6">
                  <c:v>1990</c:v>
                </c:pt>
                <c:pt idx="7">
                  <c:v>2008</c:v>
                </c:pt>
                <c:pt idx="8">
                  <c:v>1975</c:v>
                </c:pt>
                <c:pt idx="9">
                  <c:v>1927</c:v>
                </c:pt>
                <c:pt idx="10">
                  <c:v>1912</c:v>
                </c:pt>
                <c:pt idx="11">
                  <c:v>1852</c:v>
                </c:pt>
                <c:pt idx="12">
                  <c:v>1842</c:v>
                </c:pt>
                <c:pt idx="13">
                  <c:v>1874</c:v>
                </c:pt>
                <c:pt idx="14">
                  <c:v>1862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81632"/>
        <c:axId val="39983592"/>
        <c:extLst/>
      </c:lineChart>
      <c:catAx>
        <c:axId val="3998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983592"/>
        <c:crosses val="autoZero"/>
        <c:auto val="1"/>
        <c:lblAlgn val="ctr"/>
        <c:lblOffset val="100"/>
        <c:noMultiLvlLbl val="0"/>
      </c:catAx>
      <c:valAx>
        <c:axId val="39983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#,##0;\-\ #,###,##0;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98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rgbClr val="9D360E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chemeClr val="tx1"/>
                </a:solidFill>
              </a:rPr>
              <a:t>Fast 80%</a:t>
            </a:r>
            <a:r>
              <a:rPr lang="de-DE" baseline="0">
                <a:solidFill>
                  <a:schemeClr val="tx1"/>
                </a:solidFill>
              </a:rPr>
              <a:t> </a:t>
            </a:r>
            <a:r>
              <a:rPr lang="de-DE">
                <a:solidFill>
                  <a:schemeClr val="tx1"/>
                </a:solidFill>
              </a:rPr>
              <a:t>§16i und</a:t>
            </a:r>
            <a:r>
              <a:rPr lang="de-DE" baseline="0">
                <a:solidFill>
                  <a:schemeClr val="tx1"/>
                </a:solidFill>
              </a:rPr>
              <a:t> e </a:t>
            </a:r>
            <a:r>
              <a:rPr lang="de-DE">
                <a:solidFill>
                  <a:schemeClr val="tx1"/>
                </a:solidFill>
              </a:rPr>
              <a:t>Arbeitsplätze</a:t>
            </a:r>
            <a:r>
              <a:rPr lang="de-DE" baseline="0">
                <a:solidFill>
                  <a:schemeClr val="tx1"/>
                </a:solidFill>
              </a:rPr>
              <a:t> von </a:t>
            </a:r>
            <a:r>
              <a:rPr lang="de-DE">
                <a:solidFill>
                  <a:schemeClr val="tx1"/>
                </a:solidFill>
              </a:rPr>
              <a:t>684 </a:t>
            </a:r>
            <a:r>
              <a:rPr lang="de-DE" baseline="0">
                <a:solidFill>
                  <a:schemeClr val="tx1"/>
                </a:solidFill>
              </a:rPr>
              <a:t>in Hamburg sind durch Träger der LAG-Arbeit geschaffen worden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9D360E"/>
                </a:solidFill>
              </a:defRPr>
            </a:pPr>
            <a:r>
              <a:rPr lang="de-DE" sz="1000" b="1" i="0" baseline="0">
                <a:solidFill>
                  <a:schemeClr val="tx1"/>
                </a:solidFill>
                <a:effectLst/>
              </a:rPr>
              <a:t>der Rest ist bei Wohlfahrtsverbände, Integrationsunternehmen, Stadtreinigung und Arbeitgebern des 1. Arbeitsmarktes beschäftigt</a:t>
            </a:r>
            <a:endParaRPr lang="de-DE" sz="900">
              <a:solidFill>
                <a:schemeClr val="tx1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rgbClr val="9D360E"/>
                </a:solidFill>
              </a:defRPr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rgbClr val="9D360E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100271002710027E-3"/>
          <c:y val="0.3753963215440746"/>
          <c:w val="0.8767616243091565"/>
          <c:h val="0.62460367845592546"/>
        </c:manualLayout>
      </c:layout>
      <c:pie3DChart>
        <c:varyColors val="1"/>
        <c:ser>
          <c:idx val="0"/>
          <c:order val="0"/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1">
                  <a:alpha val="91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4">
                  <a:lumMod val="75000"/>
                  <a:alpha val="9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18282492466219499"/>
                  <c:y val="-0.16395584950217398"/>
                </c:manualLayout>
              </c:layout>
              <c:tx>
                <c:rich>
                  <a:bodyPr/>
                  <a:lstStyle/>
                  <a:p>
                    <a:fld id="{780F7B9E-DFF7-4C7F-9688-CB8F497F5FCB}" type="CATEGORYNAME">
                      <a:rPr lang="en-US" sz="1400" b="1">
                        <a:solidFill>
                          <a:schemeClr val="tx1"/>
                        </a:solidFill>
                      </a:rPr>
                      <a:pPr/>
                      <a:t>[RUBRIKENNAME]</a:t>
                    </a:fld>
                    <a:endParaRPr lang="en-US" sz="1400" b="1">
                      <a:solidFill>
                        <a:schemeClr val="tx1"/>
                      </a:solidFill>
                    </a:endParaRPr>
                  </a:p>
                  <a:p>
                    <a:fld id="{0CD54CE5-CAC0-4B69-9B0D-6335310FB502}" type="PERCENTAGE">
                      <a:rPr lang="en-US" sz="1400" b="1">
                        <a:solidFill>
                          <a:schemeClr val="tx1"/>
                        </a:solidFill>
                      </a:rPr>
                      <a:pPr/>
                      <a:t>[PROZENTSATZ]</a:t>
                    </a:fld>
                    <a:endParaRPr lang="de-DE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75905533413261617"/>
                      <c:h val="0.2784729385580336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0858552055993001"/>
                  <c:y val="3.2080052493438302E-2"/>
                </c:manualLayout>
              </c:layout>
              <c:tx>
                <c:rich>
                  <a:bodyPr/>
                  <a:lstStyle/>
                  <a:p>
                    <a:fld id="{DBCA75F8-E92F-4AE5-88DA-0EB9D0EEE65A}" type="CATEGORYNAM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[RUBRIKENNAME]</a:t>
                    </a:fld>
                    <a:r>
                      <a:rPr lang="en-US" sz="1050" b="1" baseline="0">
                        <a:solidFill>
                          <a:schemeClr val="tx1"/>
                        </a:solidFill>
                      </a:rPr>
                      <a:t>
</a:t>
                    </a:r>
                    <a:fld id="{2DC02ABE-9884-4ED9-8F5E-96E1F04A5FC9}" type="PERCENTAGE">
                      <a:rPr lang="en-US" sz="1050" b="1" baseline="0">
                        <a:solidFill>
                          <a:schemeClr val="tx1"/>
                        </a:solidFill>
                      </a:rPr>
                      <a:pPr/>
                      <a:t>[PROZENTSATZ]</a:t>
                    </a:fld>
                    <a:endParaRPr lang="en-US" sz="1050" b="1" baseline="0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7.6587489063867059E-2"/>
                  <c:y val="2.24274569845435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'Anteil LAG Hamburg'!$A$19:$A$20</c:f>
              <c:strCache>
                <c:ptCount val="2"/>
                <c:pt idx="0">
                  <c:v>Anteil §16i und §16e Plätze Beschäftigungsträger der LAG-Arbeit</c:v>
                </c:pt>
                <c:pt idx="1">
                  <c:v>Andere</c:v>
                </c:pt>
              </c:strCache>
            </c:strRef>
          </c:cat>
          <c:val>
            <c:numRef>
              <c:f>'Anteil LAG Hamburg'!$B$19:$B$20</c:f>
              <c:numCache>
                <c:formatCode>General</c:formatCode>
                <c:ptCount val="2"/>
                <c:pt idx="0">
                  <c:v>543</c:v>
                </c:pt>
                <c:pt idx="1">
                  <c:v>153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baseline="0">
                <a:effectLst/>
              </a:rPr>
              <a:t>Entwicklung der öffentlich geförderten Beschäftigung </a:t>
            </a:r>
            <a:br>
              <a:rPr lang="de-DE" sz="1800" b="1" i="0" baseline="0">
                <a:effectLst/>
              </a:rPr>
            </a:br>
            <a:r>
              <a:rPr lang="de-DE" sz="1800" b="1" i="0" baseline="0">
                <a:effectLst/>
              </a:rPr>
              <a:t>in Hamburg August 2018 - Dezember 2019</a:t>
            </a:r>
            <a:br>
              <a:rPr lang="de-DE" sz="1800" b="1" i="0" baseline="0">
                <a:effectLst/>
              </a:rPr>
            </a:br>
            <a:r>
              <a:rPr lang="de-DE" sz="1100" b="1" i="0" baseline="0">
                <a:effectLst/>
              </a:rPr>
              <a:t>Quelle: Statistik der Bundesagentur für Arbeit (BA-Statistik)</a:t>
            </a:r>
            <a:endParaRPr lang="de-DE" sz="1000">
              <a:effectLst/>
            </a:endParaRPr>
          </a:p>
        </c:rich>
      </c:tx>
      <c:layout>
        <c:manualLayout>
          <c:xMode val="edge"/>
          <c:yMode val="edge"/>
          <c:x val="0.10947775628626692"/>
          <c:y val="7.481004655619675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8648116277534945E-2"/>
          <c:y val="0.13966101694915253"/>
          <c:w val="0.93845697721053722"/>
          <c:h val="0.75674354864933924"/>
        </c:manualLayout>
      </c:layout>
      <c:areaChart>
        <c:grouping val="stacked"/>
        <c:varyColors val="0"/>
        <c:ser>
          <c:idx val="5"/>
          <c:order val="5"/>
          <c:tx>
            <c:strRef>
              <c:f>'Hamburg inkl. Staffel'!$C$19</c:f>
              <c:strCache>
                <c:ptCount val="1"/>
              </c:strCache>
            </c:strRef>
          </c:tx>
          <c:spPr>
            <a:solidFill>
              <a:schemeClr val="bg1">
                <a:lumMod val="95000"/>
              </a:schemeClr>
            </a:solidFill>
            <a:ln w="22225">
              <a:noFill/>
              <a:prstDash val="sysDot"/>
            </a:ln>
            <a:effectLst/>
          </c:spPr>
          <c:val>
            <c:numRef>
              <c:f>'Hamburg inkl. Staffel'!$E$19:$U$19</c:f>
              <c:numCache>
                <c:formatCode>#,###,##0;\-\ #,###,##0;\-</c:formatCode>
                <c:ptCount val="17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  <c:pt idx="4">
                  <c:v>1500</c:v>
                </c:pt>
                <c:pt idx="5">
                  <c:v>1500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1500</c:v>
                </c:pt>
                <c:pt idx="10">
                  <c:v>1500</c:v>
                </c:pt>
                <c:pt idx="11">
                  <c:v>1500</c:v>
                </c:pt>
                <c:pt idx="12">
                  <c:v>1500</c:v>
                </c:pt>
                <c:pt idx="13">
                  <c:v>1500</c:v>
                </c:pt>
                <c:pt idx="14">
                  <c:v>1500</c:v>
                </c:pt>
                <c:pt idx="15">
                  <c:v>1500</c:v>
                </c:pt>
                <c:pt idx="16">
                  <c:v>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988392"/>
        <c:axId val="490986040"/>
      </c:areaChart>
      <c:barChart>
        <c:barDir val="col"/>
        <c:grouping val="stacked"/>
        <c:varyColors val="0"/>
        <c:ser>
          <c:idx val="3"/>
          <c:order val="0"/>
          <c:tx>
            <c:strRef>
              <c:f>'Hamburg inkl. Staffel'!$C$17</c:f>
              <c:strCache>
                <c:ptCount val="1"/>
                <c:pt idx="0">
                  <c:v>Bundesprogramm STAFFEL</c:v>
                </c:pt>
              </c:strCache>
            </c:strRef>
          </c:tx>
          <c:spPr>
            <a:solidFill>
              <a:srgbClr val="F6E50A"/>
            </a:solidFill>
            <a:ln>
              <a:noFill/>
            </a:ln>
            <a:effectLst/>
          </c:spPr>
          <c:invertIfNegative val="0"/>
          <c:cat>
            <c:strRef>
              <c:f>'Hamburg inkl. Staffel'!$E$12:$U$12</c:f>
              <c:strCache>
                <c:ptCount val="17"/>
                <c:pt idx="0">
                  <c:v>August 2018</c:v>
                </c:pt>
                <c:pt idx="1">
                  <c:v>September 2018</c:v>
                </c:pt>
                <c:pt idx="2">
                  <c:v>Oktober 2018</c:v>
                </c:pt>
                <c:pt idx="3">
                  <c:v>November 2018</c:v>
                </c:pt>
                <c:pt idx="4">
                  <c:v>Dezember 2018</c:v>
                </c:pt>
                <c:pt idx="5">
                  <c:v>Januar 2019</c:v>
                </c:pt>
                <c:pt idx="6">
                  <c:v>Februar 2019</c:v>
                </c:pt>
                <c:pt idx="7">
                  <c:v>März 2019</c:v>
                </c:pt>
                <c:pt idx="8">
                  <c:v>April 2019</c:v>
                </c:pt>
                <c:pt idx="9">
                  <c:v>Mai 2019</c:v>
                </c:pt>
                <c:pt idx="10">
                  <c:v>Juni 2019</c:v>
                </c:pt>
                <c:pt idx="11">
                  <c:v>Juli 2019</c:v>
                </c:pt>
                <c:pt idx="12">
                  <c:v>August 2019</c:v>
                </c:pt>
                <c:pt idx="13">
                  <c:v>September 2019</c:v>
                </c:pt>
                <c:pt idx="14">
                  <c:v>Oktober 2019</c:v>
                </c:pt>
                <c:pt idx="15">
                  <c:v>November 2019</c:v>
                </c:pt>
                <c:pt idx="16">
                  <c:v>Dezember 2019</c:v>
                </c:pt>
              </c:strCache>
            </c:strRef>
          </c:cat>
          <c:val>
            <c:numRef>
              <c:f>'Hamburg inkl. Staffel'!$E$17:$U$17</c:f>
              <c:numCache>
                <c:formatCode>#,###,##0;\-\ #,###,##0;\-</c:formatCode>
                <c:ptCount val="17"/>
                <c:pt idx="0">
                  <c:v>314</c:v>
                </c:pt>
                <c:pt idx="1">
                  <c:v>298</c:v>
                </c:pt>
                <c:pt idx="2">
                  <c:v>295</c:v>
                </c:pt>
                <c:pt idx="3">
                  <c:v>295</c:v>
                </c:pt>
                <c:pt idx="4">
                  <c:v>276</c:v>
                </c:pt>
                <c:pt idx="5">
                  <c:v>247</c:v>
                </c:pt>
                <c:pt idx="6">
                  <c:v>256</c:v>
                </c:pt>
                <c:pt idx="7">
                  <c:v>271</c:v>
                </c:pt>
                <c:pt idx="8">
                  <c:v>289</c:v>
                </c:pt>
                <c:pt idx="9">
                  <c:v>310</c:v>
                </c:pt>
                <c:pt idx="10">
                  <c:v>305</c:v>
                </c:pt>
                <c:pt idx="11">
                  <c:v>304</c:v>
                </c:pt>
                <c:pt idx="12">
                  <c:v>289</c:v>
                </c:pt>
                <c:pt idx="13">
                  <c:v>275</c:v>
                </c:pt>
                <c:pt idx="14">
                  <c:v>258</c:v>
                </c:pt>
                <c:pt idx="15">
                  <c:v>237</c:v>
                </c:pt>
                <c:pt idx="16">
                  <c:v>229</c:v>
                </c:pt>
              </c:numCache>
            </c:numRef>
          </c:val>
        </c:ser>
        <c:ser>
          <c:idx val="4"/>
          <c:order val="2"/>
          <c:tx>
            <c:strRef>
              <c:f>'Hamburg inkl. Staffel'!$C$14</c:f>
              <c:strCache>
                <c:ptCount val="1"/>
                <c:pt idx="0">
                  <c:v>Förderung von Arbeitsverhältnissen §16e SGB II</c:v>
                </c:pt>
              </c:strCache>
            </c:strRef>
          </c:tx>
          <c:spPr>
            <a:solidFill>
              <a:srgbClr val="189870"/>
            </a:solidFill>
            <a:ln>
              <a:noFill/>
            </a:ln>
            <a:effectLst/>
          </c:spPr>
          <c:invertIfNegative val="0"/>
          <c:cat>
            <c:strRef>
              <c:f>'Hamburg inkl. Staffel'!$E$12:$U$12</c:f>
              <c:strCache>
                <c:ptCount val="17"/>
                <c:pt idx="0">
                  <c:v>August 2018</c:v>
                </c:pt>
                <c:pt idx="1">
                  <c:v>September 2018</c:v>
                </c:pt>
                <c:pt idx="2">
                  <c:v>Oktober 2018</c:v>
                </c:pt>
                <c:pt idx="3">
                  <c:v>November 2018</c:v>
                </c:pt>
                <c:pt idx="4">
                  <c:v>Dezember 2018</c:v>
                </c:pt>
                <c:pt idx="5">
                  <c:v>Januar 2019</c:v>
                </c:pt>
                <c:pt idx="6">
                  <c:v>Februar 2019</c:v>
                </c:pt>
                <c:pt idx="7">
                  <c:v>März 2019</c:v>
                </c:pt>
                <c:pt idx="8">
                  <c:v>April 2019</c:v>
                </c:pt>
                <c:pt idx="9">
                  <c:v>Mai 2019</c:v>
                </c:pt>
                <c:pt idx="10">
                  <c:v>Juni 2019</c:v>
                </c:pt>
                <c:pt idx="11">
                  <c:v>Juli 2019</c:v>
                </c:pt>
                <c:pt idx="12">
                  <c:v>August 2019</c:v>
                </c:pt>
                <c:pt idx="13">
                  <c:v>September 2019</c:v>
                </c:pt>
                <c:pt idx="14">
                  <c:v>Oktober 2019</c:v>
                </c:pt>
                <c:pt idx="15">
                  <c:v>November 2019</c:v>
                </c:pt>
                <c:pt idx="16">
                  <c:v>Dezember 2019</c:v>
                </c:pt>
              </c:strCache>
            </c:strRef>
          </c:cat>
          <c:val>
            <c:numRef>
              <c:f>'Hamburg inkl. Staffel'!$E$14:$U$14</c:f>
              <c:numCache>
                <c:formatCode>#,###,##0;\-\ #,###,##0;\-</c:formatCode>
                <c:ptCount val="17"/>
                <c:pt idx="0">
                  <c:v>401</c:v>
                </c:pt>
                <c:pt idx="1">
                  <c:v>390</c:v>
                </c:pt>
                <c:pt idx="2">
                  <c:v>384</c:v>
                </c:pt>
                <c:pt idx="3">
                  <c:v>393</c:v>
                </c:pt>
                <c:pt idx="4">
                  <c:v>416</c:v>
                </c:pt>
                <c:pt idx="5">
                  <c:v>397</c:v>
                </c:pt>
                <c:pt idx="6">
                  <c:v>367</c:v>
                </c:pt>
                <c:pt idx="7">
                  <c:v>343</c:v>
                </c:pt>
                <c:pt idx="8">
                  <c:v>314</c:v>
                </c:pt>
                <c:pt idx="9">
                  <c:v>284</c:v>
                </c:pt>
                <c:pt idx="10">
                  <c:v>253</c:v>
                </c:pt>
                <c:pt idx="11">
                  <c:v>224</c:v>
                </c:pt>
                <c:pt idx="12">
                  <c:v>209</c:v>
                </c:pt>
                <c:pt idx="13">
                  <c:v>185</c:v>
                </c:pt>
                <c:pt idx="14">
                  <c:v>171</c:v>
                </c:pt>
                <c:pt idx="15">
                  <c:v>144</c:v>
                </c:pt>
                <c:pt idx="16">
                  <c:v>121</c:v>
                </c:pt>
              </c:numCache>
            </c:numRef>
          </c:val>
        </c:ser>
        <c:ser>
          <c:idx val="1"/>
          <c:order val="3"/>
          <c:tx>
            <c:strRef>
              <c:f>'Hamburg inkl. Staffel'!$C$15</c:f>
              <c:strCache>
                <c:ptCount val="1"/>
                <c:pt idx="0">
                  <c:v>Bundesprogramm Soziale Teilhabe am Arbeitsmarkt</c:v>
                </c:pt>
              </c:strCache>
            </c:strRef>
          </c:tx>
          <c:spPr>
            <a:solidFill>
              <a:srgbClr val="0E35B2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1D50A3"/>
              </a:solidFill>
              <a:ln>
                <a:noFill/>
              </a:ln>
              <a:effectLst/>
            </c:spPr>
          </c:dPt>
          <c:cat>
            <c:strRef>
              <c:f>'Hamburg inkl. Staffel'!$E$12:$U$12</c:f>
              <c:strCache>
                <c:ptCount val="17"/>
                <c:pt idx="0">
                  <c:v>August 2018</c:v>
                </c:pt>
                <c:pt idx="1">
                  <c:v>September 2018</c:v>
                </c:pt>
                <c:pt idx="2">
                  <c:v>Oktober 2018</c:v>
                </c:pt>
                <c:pt idx="3">
                  <c:v>November 2018</c:v>
                </c:pt>
                <c:pt idx="4">
                  <c:v>Dezember 2018</c:v>
                </c:pt>
                <c:pt idx="5">
                  <c:v>Januar 2019</c:v>
                </c:pt>
                <c:pt idx="6">
                  <c:v>Februar 2019</c:v>
                </c:pt>
                <c:pt idx="7">
                  <c:v>März 2019</c:v>
                </c:pt>
                <c:pt idx="8">
                  <c:v>April 2019</c:v>
                </c:pt>
                <c:pt idx="9">
                  <c:v>Mai 2019</c:v>
                </c:pt>
                <c:pt idx="10">
                  <c:v>Juni 2019</c:v>
                </c:pt>
                <c:pt idx="11">
                  <c:v>Juli 2019</c:v>
                </c:pt>
                <c:pt idx="12">
                  <c:v>August 2019</c:v>
                </c:pt>
                <c:pt idx="13">
                  <c:v>September 2019</c:v>
                </c:pt>
                <c:pt idx="14">
                  <c:v>Oktober 2019</c:v>
                </c:pt>
                <c:pt idx="15">
                  <c:v>November 2019</c:v>
                </c:pt>
                <c:pt idx="16">
                  <c:v>Dezember 2019</c:v>
                </c:pt>
              </c:strCache>
            </c:strRef>
          </c:cat>
          <c:val>
            <c:numRef>
              <c:f>'Hamburg inkl. Staffel'!$E$15:$U$15</c:f>
              <c:numCache>
                <c:formatCode>#,###,##0;\-\ #,###,##0;\-</c:formatCode>
                <c:ptCount val="17"/>
                <c:pt idx="0">
                  <c:v>280</c:v>
                </c:pt>
                <c:pt idx="1">
                  <c:v>281</c:v>
                </c:pt>
                <c:pt idx="2">
                  <c:v>280</c:v>
                </c:pt>
                <c:pt idx="3">
                  <c:v>280</c:v>
                </c:pt>
                <c:pt idx="4">
                  <c:v>277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4"/>
          <c:tx>
            <c:strRef>
              <c:f>'Hamburg inkl. Staffel'!$C$16</c:f>
              <c:strCache>
                <c:ptCount val="1"/>
                <c:pt idx="0">
                  <c:v>Teilhabe am Arbeitsmarkt §16i SGB II</c:v>
                </c:pt>
              </c:strCache>
            </c:strRef>
          </c:tx>
          <c:spPr>
            <a:solidFill>
              <a:srgbClr val="DE0000"/>
            </a:solidFill>
            <a:ln>
              <a:noFill/>
            </a:ln>
            <a:effectLst/>
          </c:spPr>
          <c:invertIfNegative val="0"/>
          <c:cat>
            <c:strRef>
              <c:f>'Hamburg inkl. Staffel'!$E$12:$U$12</c:f>
              <c:strCache>
                <c:ptCount val="17"/>
                <c:pt idx="0">
                  <c:v>August 2018</c:v>
                </c:pt>
                <c:pt idx="1">
                  <c:v>September 2018</c:v>
                </c:pt>
                <c:pt idx="2">
                  <c:v>Oktober 2018</c:v>
                </c:pt>
                <c:pt idx="3">
                  <c:v>November 2018</c:v>
                </c:pt>
                <c:pt idx="4">
                  <c:v>Dezember 2018</c:v>
                </c:pt>
                <c:pt idx="5">
                  <c:v>Januar 2019</c:v>
                </c:pt>
                <c:pt idx="6">
                  <c:v>Februar 2019</c:v>
                </c:pt>
                <c:pt idx="7">
                  <c:v>März 2019</c:v>
                </c:pt>
                <c:pt idx="8">
                  <c:v>April 2019</c:v>
                </c:pt>
                <c:pt idx="9">
                  <c:v>Mai 2019</c:v>
                </c:pt>
                <c:pt idx="10">
                  <c:v>Juni 2019</c:v>
                </c:pt>
                <c:pt idx="11">
                  <c:v>Juli 2019</c:v>
                </c:pt>
                <c:pt idx="12">
                  <c:v>August 2019</c:v>
                </c:pt>
                <c:pt idx="13">
                  <c:v>September 2019</c:v>
                </c:pt>
                <c:pt idx="14">
                  <c:v>Oktober 2019</c:v>
                </c:pt>
                <c:pt idx="15">
                  <c:v>November 2019</c:v>
                </c:pt>
                <c:pt idx="16">
                  <c:v>Dezember 2019</c:v>
                </c:pt>
              </c:strCache>
            </c:strRef>
          </c:cat>
          <c:val>
            <c:numRef>
              <c:f>'Hamburg inkl. Staffel'!$E$16:$U$16</c:f>
              <c:numCache>
                <c:formatCode>#,###,##0;\-\ #,###,##0;\-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</c:v>
                </c:pt>
                <c:pt idx="6">
                  <c:v>77</c:v>
                </c:pt>
                <c:pt idx="7">
                  <c:v>129</c:v>
                </c:pt>
                <c:pt idx="8">
                  <c:v>213</c:v>
                </c:pt>
                <c:pt idx="9">
                  <c:v>268</c:v>
                </c:pt>
                <c:pt idx="10">
                  <c:v>332</c:v>
                </c:pt>
                <c:pt idx="11">
                  <c:v>375</c:v>
                </c:pt>
                <c:pt idx="12">
                  <c:v>427</c:v>
                </c:pt>
                <c:pt idx="13">
                  <c:v>484</c:v>
                </c:pt>
                <c:pt idx="14">
                  <c:v>523</c:v>
                </c:pt>
                <c:pt idx="15">
                  <c:v>551</c:v>
                </c:pt>
                <c:pt idx="16">
                  <c:v>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90987216"/>
        <c:axId val="490985256"/>
      </c:barChart>
      <c:lineChart>
        <c:grouping val="standard"/>
        <c:varyColors val="0"/>
        <c:ser>
          <c:idx val="6"/>
          <c:order val="6"/>
          <c:tx>
            <c:strRef>
              <c:f>'Hamburg inkl. Staffel'!$C$18</c:f>
              <c:strCache>
                <c:ptCount val="1"/>
                <c:pt idx="0">
                  <c:v>Ziel Koalitionsvertrag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'Hamburg inkl. Staffel'!$E$19:$U$19</c:f>
              <c:numCache>
                <c:formatCode>#.###.##0;\-\ #.###.##0;\-</c:formatCode>
                <c:ptCount val="17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  <c:pt idx="4">
                  <c:v>1500</c:v>
                </c:pt>
                <c:pt idx="5">
                  <c:v>1500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1500</c:v>
                </c:pt>
                <c:pt idx="10">
                  <c:v>1500</c:v>
                </c:pt>
                <c:pt idx="11">
                  <c:v>1500</c:v>
                </c:pt>
                <c:pt idx="12">
                  <c:v>1500</c:v>
                </c:pt>
                <c:pt idx="13">
                  <c:v>1500</c:v>
                </c:pt>
                <c:pt idx="14">
                  <c:v>1500</c:v>
                </c:pt>
                <c:pt idx="15">
                  <c:v>1500</c:v>
                </c:pt>
                <c:pt idx="16">
                  <c:v>1500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987216"/>
        <c:axId val="490985256"/>
      </c:lineChart>
      <c:scatterChart>
        <c:scatterStyle val="smoothMarker"/>
        <c:varyColors val="0"/>
        <c:ser>
          <c:idx val="0"/>
          <c:order val="1"/>
          <c:tx>
            <c:strRef>
              <c:f>'Hamburg inkl. Staffel'!$C$13</c:f>
              <c:strCache>
                <c:ptCount val="1"/>
                <c:pt idx="0">
                  <c:v>Gesamt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321083172147002E-2"/>
                  <c:y val="-4.6791761199341649E-2"/>
                </c:manualLayout>
              </c:layout>
              <c:tx>
                <c:rich>
                  <a:bodyPr/>
                  <a:lstStyle/>
                  <a:p>
                    <a:fld id="{57EE1775-C3A7-476D-A6DA-237B7F64A0AC}" type="VALUE">
                      <a:rPr lang="en-US" sz="1100" b="1"/>
                      <a:pPr/>
                      <a:t>[WERT]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480519480519529E-2"/>
                  <c:y val="-3.1007751937984555E-2"/>
                </c:manualLayout>
              </c:layout>
              <c:tx>
                <c:rich>
                  <a:bodyPr/>
                  <a:lstStyle/>
                  <a:p>
                    <a:fld id="{42407419-EC84-4ADB-B375-703613CD3150}" type="YVALUE">
                      <a:rPr lang="en-US" sz="1050" b="1"/>
                      <a:pPr/>
                      <a:t>[Y-WERT]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3.288206237276433E-2"/>
                  <c:y val="-5.059524417981397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6E8C962-5E93-4EBF-AA63-2F92E8D7B956}" type="VALUE">
                      <a:rPr lang="en-US" sz="1050" b="1"/>
                      <a:pPr>
                        <a:defRPr/>
                      </a:pPr>
                      <a:t>[WERT]</a:t>
                    </a:fld>
                    <a:endParaRPr lang="de-D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917472598323657E-2"/>
                      <c:h val="4.5982196490889651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6"/>
              <c:layout>
                <c:manualLayout>
                  <c:x val="-2.3376623376623377E-2"/>
                  <c:y val="-2.7906976744186046E-2"/>
                </c:manualLayout>
              </c:layout>
              <c:tx>
                <c:rich>
                  <a:bodyPr/>
                  <a:lstStyle/>
                  <a:p>
                    <a:fld id="{62A0C861-9EF5-4CF0-8D1A-B8928CFA906F}" type="YVALUE">
                      <a:rPr lang="en-US" sz="1200" b="1"/>
                      <a:pPr/>
                      <a:t>[Y-WERT]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7"/>
              <c:layout>
                <c:manualLayout>
                  <c:x val="-2.3376623376623377E-2"/>
                  <c:y val="-4.0310077519379844E-2"/>
                </c:manualLayout>
              </c:layout>
              <c:tx>
                <c:rich>
                  <a:bodyPr/>
                  <a:lstStyle/>
                  <a:p>
                    <a:fld id="{662CF0B4-3421-4FE0-A061-9F94AF2B12EA}" type="YVALUE">
                      <a:rPr lang="en-US" sz="1050" b="1"/>
                      <a:pPr/>
                      <a:t>[Y-WERT]</a:t>
                    </a:fld>
                    <a:endParaRPr lang="de-DE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'Hamburg inkl. Staffel'!$E$12:$U$12</c:f>
              <c:strCache>
                <c:ptCount val="17"/>
                <c:pt idx="0">
                  <c:v>August 2018</c:v>
                </c:pt>
                <c:pt idx="1">
                  <c:v>September 2018</c:v>
                </c:pt>
                <c:pt idx="2">
                  <c:v>Oktober 2018</c:v>
                </c:pt>
                <c:pt idx="3">
                  <c:v>November 2018</c:v>
                </c:pt>
                <c:pt idx="4">
                  <c:v>Dezember 2018</c:v>
                </c:pt>
                <c:pt idx="5">
                  <c:v>Januar 2019</c:v>
                </c:pt>
                <c:pt idx="6">
                  <c:v>Februar 2019</c:v>
                </c:pt>
                <c:pt idx="7">
                  <c:v>März 2019</c:v>
                </c:pt>
                <c:pt idx="8">
                  <c:v>April 2019</c:v>
                </c:pt>
                <c:pt idx="9">
                  <c:v>Mai 2019</c:v>
                </c:pt>
                <c:pt idx="10">
                  <c:v>Juni 2019</c:v>
                </c:pt>
                <c:pt idx="11">
                  <c:v>Juli 2019</c:v>
                </c:pt>
                <c:pt idx="12">
                  <c:v>August 2019</c:v>
                </c:pt>
                <c:pt idx="13">
                  <c:v>September 2019</c:v>
                </c:pt>
                <c:pt idx="14">
                  <c:v>Oktober 2019</c:v>
                </c:pt>
                <c:pt idx="15">
                  <c:v>November 2019</c:v>
                </c:pt>
                <c:pt idx="16">
                  <c:v>Dezember 2019</c:v>
                </c:pt>
              </c:strCache>
            </c:strRef>
          </c:xVal>
          <c:yVal>
            <c:numRef>
              <c:f>'Hamburg inkl. Staffel'!$E$13:$US$13</c:f>
              <c:numCache>
                <c:formatCode>#,###,##0;\-\ #,###,##0;\-</c:formatCode>
                <c:ptCount val="561"/>
                <c:pt idx="0">
                  <c:v>995</c:v>
                </c:pt>
                <c:pt idx="1">
                  <c:v>969</c:v>
                </c:pt>
                <c:pt idx="2">
                  <c:v>959</c:v>
                </c:pt>
                <c:pt idx="3">
                  <c:v>968</c:v>
                </c:pt>
                <c:pt idx="4">
                  <c:v>969</c:v>
                </c:pt>
                <c:pt idx="5">
                  <c:v>668</c:v>
                </c:pt>
                <c:pt idx="6">
                  <c:v>700</c:v>
                </c:pt>
                <c:pt idx="7">
                  <c:v>743</c:v>
                </c:pt>
                <c:pt idx="8">
                  <c:v>816</c:v>
                </c:pt>
                <c:pt idx="9">
                  <c:v>862</c:v>
                </c:pt>
                <c:pt idx="10">
                  <c:v>890</c:v>
                </c:pt>
                <c:pt idx="11">
                  <c:v>903</c:v>
                </c:pt>
                <c:pt idx="12">
                  <c:v>925</c:v>
                </c:pt>
                <c:pt idx="13">
                  <c:v>944</c:v>
                </c:pt>
                <c:pt idx="14">
                  <c:v>952</c:v>
                </c:pt>
                <c:pt idx="15">
                  <c:v>932</c:v>
                </c:pt>
                <c:pt idx="16">
                  <c:v>931</c:v>
                </c:pt>
              </c:numCache>
            </c:numRef>
          </c:yVal>
          <c:smooth val="1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988392"/>
        <c:axId val="490986040"/>
      </c:scatterChart>
      <c:catAx>
        <c:axId val="49098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985256"/>
        <c:crosses val="autoZero"/>
        <c:auto val="1"/>
        <c:lblAlgn val="ctr"/>
        <c:lblOffset val="100"/>
        <c:noMultiLvlLbl val="0"/>
      </c:catAx>
      <c:valAx>
        <c:axId val="490985256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#,##0;\-\ #,###,##0;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987216"/>
        <c:crosses val="autoZero"/>
        <c:crossBetween val="between"/>
        <c:majorUnit val="100"/>
      </c:valAx>
      <c:valAx>
        <c:axId val="490986040"/>
        <c:scaling>
          <c:orientation val="minMax"/>
        </c:scaling>
        <c:delete val="0"/>
        <c:axPos val="r"/>
        <c:numFmt formatCode="#,###,##0;\-\ #,###,##0;\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988392"/>
        <c:crosses val="max"/>
        <c:crossBetween val="between"/>
      </c:valAx>
      <c:catAx>
        <c:axId val="4909883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crossAx val="490986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7325288884343984E-2"/>
          <c:y val="0.95023074748858893"/>
          <c:w val="0.8880249237690323"/>
          <c:h val="4.97691999482832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Ein-</a:t>
            </a:r>
            <a:r>
              <a:rPr lang="de-DE" baseline="0"/>
              <a:t> und Austritte §16i Freie und Hansestadt Hamburg </a:t>
            </a:r>
            <a:endParaRPr lang="de-DE"/>
          </a:p>
        </c:rich>
      </c:tx>
      <c:layout>
        <c:manualLayout>
          <c:xMode val="edge"/>
          <c:yMode val="edge"/>
          <c:x val="0.1379927149626467"/>
          <c:y val="1.932461730537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'Entwicklung §16i HH und D'!$A$26</c:f>
              <c:strCache>
                <c:ptCount val="1"/>
                <c:pt idx="0">
                  <c:v>Austritte im Monat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'Entwicklung §16i HH und D'!$B$25:$M$25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'Entwicklung §16i HH und D'!$B$26:$M$26</c:f>
              <c:numCache>
                <c:formatCode>#,###,##0;\-\ #,###,##0;\-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9</c:v>
                </c:pt>
                <c:pt idx="9">
                  <c:v>13</c:v>
                </c:pt>
                <c:pt idx="10">
                  <c:v>15</c:v>
                </c:pt>
                <c:pt idx="1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'Entwicklung §16i HH und D'!$A$27</c:f>
              <c:strCache>
                <c:ptCount val="1"/>
                <c:pt idx="0">
                  <c:v>Eintritte im Monat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'Entwicklung §16i HH und D'!$B$25:$M$25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'Entwicklung §16i HH und D'!$B$27:$M$27</c:f>
              <c:numCache>
                <c:formatCode>#,###,##0;\-\ #,###,##0;\-</c:formatCode>
                <c:ptCount val="12"/>
                <c:pt idx="0">
                  <c:v>24</c:v>
                </c:pt>
                <c:pt idx="1">
                  <c:v>53</c:v>
                </c:pt>
                <c:pt idx="2">
                  <c:v>54</c:v>
                </c:pt>
                <c:pt idx="3">
                  <c:v>86</c:v>
                </c:pt>
                <c:pt idx="4">
                  <c:v>55</c:v>
                </c:pt>
                <c:pt idx="5">
                  <c:v>68</c:v>
                </c:pt>
                <c:pt idx="6">
                  <c:v>48</c:v>
                </c:pt>
                <c:pt idx="7">
                  <c:v>60</c:v>
                </c:pt>
                <c:pt idx="8">
                  <c:v>66</c:v>
                </c:pt>
                <c:pt idx="9">
                  <c:v>52</c:v>
                </c:pt>
                <c:pt idx="10">
                  <c:v>43</c:v>
                </c:pt>
                <c:pt idx="11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986824"/>
        <c:axId val="490986432"/>
      </c:lineChart>
      <c:lineChart>
        <c:grouping val="standard"/>
        <c:varyColors val="0"/>
        <c:ser>
          <c:idx val="2"/>
          <c:order val="2"/>
          <c:tx>
            <c:strRef>
              <c:f>'Entwicklung §16i HH und D'!$A$23</c:f>
              <c:strCache>
                <c:ptCount val="1"/>
                <c:pt idx="0">
                  <c:v>Abbruchsquote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'Entwicklung §16i HH und D'!$B$23:$M$23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1.5503875968992248E-2</c:v>
                </c:pt>
                <c:pt idx="3">
                  <c:v>1.8779342723004695E-2</c:v>
                </c:pt>
                <c:pt idx="4">
                  <c:v>1.4925373134328358E-2</c:v>
                </c:pt>
                <c:pt idx="5">
                  <c:v>2.4096385542168676E-2</c:v>
                </c:pt>
                <c:pt idx="6">
                  <c:v>3.4666666666666665E-2</c:v>
                </c:pt>
                <c:pt idx="7">
                  <c:v>4.9180327868852458E-2</c:v>
                </c:pt>
                <c:pt idx="8">
                  <c:v>6.1983471074380167E-2</c:v>
                </c:pt>
                <c:pt idx="9">
                  <c:v>8.2217973231357558E-2</c:v>
                </c:pt>
                <c:pt idx="10">
                  <c:v>0.10526315789473684</c:v>
                </c:pt>
                <c:pt idx="11">
                  <c:v>0.11359724612736662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987608"/>
        <c:axId val="490985648"/>
      </c:lineChart>
      <c:dateAx>
        <c:axId val="4909868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986432"/>
        <c:crosses val="autoZero"/>
        <c:auto val="1"/>
        <c:lblOffset val="100"/>
        <c:baseTimeUnit val="months"/>
      </c:dateAx>
      <c:valAx>
        <c:axId val="49098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#,##0;\-\ #,###,##0;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986824"/>
        <c:crosses val="autoZero"/>
        <c:crossBetween val="between"/>
      </c:valAx>
      <c:valAx>
        <c:axId val="490985648"/>
        <c:scaling>
          <c:orientation val="minMax"/>
          <c:max val="0.15000000000000002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987608"/>
        <c:crosses val="max"/>
        <c:crossBetween val="between"/>
      </c:valAx>
      <c:catAx>
        <c:axId val="490987608"/>
        <c:scaling>
          <c:orientation val="minMax"/>
        </c:scaling>
        <c:delete val="1"/>
        <c:axPos val="b"/>
        <c:majorTickMark val="out"/>
        <c:minorTickMark val="none"/>
        <c:tickLblPos val="nextTo"/>
        <c:crossAx val="490985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Ein-</a:t>
            </a:r>
            <a:r>
              <a:rPr lang="de-DE" baseline="0"/>
              <a:t> und Austritte §16i  Deutschland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'Entwicklung §16i HH und D'!$A$42</c:f>
              <c:strCache>
                <c:ptCount val="1"/>
                <c:pt idx="0">
                  <c:v>Austritte im Monat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'Entwicklung §16i HH und D'!$B$25:$M$25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'Entwicklung §16i HH und D'!$B$42:$M$42</c:f>
              <c:numCache>
                <c:formatCode>#,###,##0;\-\ #,###,##0;\-</c:formatCode>
                <c:ptCount val="12"/>
                <c:pt idx="0">
                  <c:v>0</c:v>
                </c:pt>
                <c:pt idx="1">
                  <c:v>45</c:v>
                </c:pt>
                <c:pt idx="2">
                  <c:v>126</c:v>
                </c:pt>
                <c:pt idx="3">
                  <c:v>222</c:v>
                </c:pt>
                <c:pt idx="4">
                  <c:v>24</c:v>
                </c:pt>
                <c:pt idx="5">
                  <c:v>342</c:v>
                </c:pt>
                <c:pt idx="6">
                  <c:v>377</c:v>
                </c:pt>
                <c:pt idx="7">
                  <c:v>524</c:v>
                </c:pt>
                <c:pt idx="8">
                  <c:v>1644</c:v>
                </c:pt>
                <c:pt idx="9">
                  <c:v>511</c:v>
                </c:pt>
                <c:pt idx="10">
                  <c:v>489</c:v>
                </c:pt>
                <c:pt idx="11">
                  <c:v>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'Entwicklung §16i HH und D'!$A$43</c:f>
              <c:strCache>
                <c:ptCount val="1"/>
                <c:pt idx="0">
                  <c:v>Eintritte im Monat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'Entwicklung §16i HH und D'!$B$25:$M$25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'Entwicklung §16i HH und D'!$B$43:$M$43</c:f>
              <c:numCache>
                <c:formatCode>#,###,##0;\-\ #,###,##0;\-</c:formatCode>
                <c:ptCount val="12"/>
                <c:pt idx="0">
                  <c:v>2048</c:v>
                </c:pt>
                <c:pt idx="1">
                  <c:v>2614</c:v>
                </c:pt>
                <c:pt idx="2">
                  <c:v>3429</c:v>
                </c:pt>
                <c:pt idx="3">
                  <c:v>4378</c:v>
                </c:pt>
                <c:pt idx="4">
                  <c:v>4295</c:v>
                </c:pt>
                <c:pt idx="5">
                  <c:v>3785</c:v>
                </c:pt>
                <c:pt idx="6">
                  <c:v>3356</c:v>
                </c:pt>
                <c:pt idx="7">
                  <c:v>4134</c:v>
                </c:pt>
                <c:pt idx="8">
                  <c:v>3406</c:v>
                </c:pt>
                <c:pt idx="9">
                  <c:v>2795</c:v>
                </c:pt>
                <c:pt idx="10">
                  <c:v>2457</c:v>
                </c:pt>
                <c:pt idx="11">
                  <c:v>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023440"/>
        <c:axId val="592019912"/>
      </c:lineChart>
      <c:lineChart>
        <c:grouping val="standard"/>
        <c:varyColors val="0"/>
        <c:ser>
          <c:idx val="2"/>
          <c:order val="2"/>
          <c:tx>
            <c:strRef>
              <c:f>'Entwicklung §16i HH und D'!$A$39</c:f>
              <c:strCache>
                <c:ptCount val="1"/>
                <c:pt idx="0">
                  <c:v>Abbruchsquote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'Entwicklung §16i HH und D'!$B$39:$M$39</c:f>
              <c:numCache>
                <c:formatCode>0.0%</c:formatCode>
                <c:ptCount val="12"/>
                <c:pt idx="0">
                  <c:v>0</c:v>
                </c:pt>
                <c:pt idx="1">
                  <c:v>9.7465886939571145E-3</c:v>
                </c:pt>
                <c:pt idx="2">
                  <c:v>2.1590909090909091E-2</c:v>
                </c:pt>
                <c:pt idx="3">
                  <c:v>3.2543888704869163E-2</c:v>
                </c:pt>
                <c:pt idx="4">
                  <c:v>2.5509267755551478E-2</c:v>
                </c:pt>
                <c:pt idx="5">
                  <c:v>3.8352703385548255E-2</c:v>
                </c:pt>
                <c:pt idx="6">
                  <c:v>4.9892397558083362E-2</c:v>
                </c:pt>
                <c:pt idx="7">
                  <c:v>6.2928844914515336E-2</c:v>
                </c:pt>
                <c:pt idx="8">
                  <c:v>0.11740876301481824</c:v>
                </c:pt>
                <c:pt idx="9">
                  <c:v>0.12539030402629417</c:v>
                </c:pt>
                <c:pt idx="10">
                  <c:v>0.1328682122680826</c:v>
                </c:pt>
                <c:pt idx="11">
                  <c:v>0.13886832676990496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021480"/>
        <c:axId val="592021088"/>
      </c:lineChart>
      <c:dateAx>
        <c:axId val="5920234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019912"/>
        <c:crosses val="autoZero"/>
        <c:auto val="1"/>
        <c:lblOffset val="100"/>
        <c:baseTimeUnit val="months"/>
      </c:dateAx>
      <c:valAx>
        <c:axId val="592019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#,##0;\-\ #,###,##0;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023440"/>
        <c:crosses val="autoZero"/>
        <c:crossBetween val="between"/>
      </c:valAx>
      <c:valAx>
        <c:axId val="592021088"/>
        <c:scaling>
          <c:orientation val="minMax"/>
          <c:max val="0.15000000000000002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021480"/>
        <c:crosses val="max"/>
        <c:crossBetween val="between"/>
      </c:valAx>
      <c:catAx>
        <c:axId val="592021480"/>
        <c:scaling>
          <c:orientation val="minMax"/>
        </c:scaling>
        <c:delete val="1"/>
        <c:axPos val="b"/>
        <c:majorTickMark val="out"/>
        <c:minorTickMark val="none"/>
        <c:tickLblPos val="nextTo"/>
        <c:crossAx val="59202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Bestand öffentlich geförderte Beschäftigung </a:t>
            </a:r>
          </a:p>
          <a:p>
            <a:pPr>
              <a:defRPr/>
            </a:pPr>
            <a:r>
              <a:rPr lang="de-DE" sz="1050"/>
              <a:t>§16i,§16e,</a:t>
            </a:r>
            <a:r>
              <a:rPr lang="de-DE" sz="1050" baseline="0"/>
              <a:t> Soziale Teilhabe</a:t>
            </a:r>
          </a:p>
          <a:p>
            <a:pPr>
              <a:defRPr/>
            </a:pPr>
            <a:r>
              <a:rPr lang="de-DE"/>
              <a:t>Dezember 2019 im Vergleich</a:t>
            </a:r>
            <a:r>
              <a:rPr lang="de-DE" baseline="0"/>
              <a:t> Oktober 2018</a:t>
            </a:r>
            <a:endParaRPr lang="de-DE"/>
          </a:p>
        </c:rich>
      </c:tx>
      <c:layout>
        <c:manualLayout>
          <c:xMode val="edge"/>
          <c:yMode val="edge"/>
          <c:x val="0.26922636434235991"/>
          <c:y val="1.7826871599266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'Bundesländer im Vergleich'!$B$1</c:f>
              <c:strCache>
                <c:ptCount val="1"/>
                <c:pt idx="0">
                  <c:v>Dez 19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'Bundesländer im Vergleich'!$A$2:$A$17</c:f>
              <c:strCache>
                <c:ptCount val="16"/>
                <c:pt idx="0">
                  <c:v>NRW</c:v>
                </c:pt>
                <c:pt idx="1">
                  <c:v>Berlin</c:v>
                </c:pt>
                <c:pt idx="2">
                  <c:v>Nieders.</c:v>
                </c:pt>
                <c:pt idx="3">
                  <c:v>Sachsen</c:v>
                </c:pt>
                <c:pt idx="4">
                  <c:v>BaWü</c:v>
                </c:pt>
                <c:pt idx="5">
                  <c:v>Bayern</c:v>
                </c:pt>
                <c:pt idx="6">
                  <c:v>Sachsen-Anh.</c:v>
                </c:pt>
                <c:pt idx="7">
                  <c:v>Thüringen</c:v>
                </c:pt>
                <c:pt idx="8">
                  <c:v>SH</c:v>
                </c:pt>
                <c:pt idx="9">
                  <c:v>Brandenburg</c:v>
                </c:pt>
                <c:pt idx="10">
                  <c:v>Rheinland-Pfalz</c:v>
                </c:pt>
                <c:pt idx="11">
                  <c:v>Hessen</c:v>
                </c:pt>
                <c:pt idx="12">
                  <c:v>MV</c:v>
                </c:pt>
                <c:pt idx="13">
                  <c:v>Saarland</c:v>
                </c:pt>
                <c:pt idx="14">
                  <c:v>HB</c:v>
                </c:pt>
                <c:pt idx="15">
                  <c:v>HH</c:v>
                </c:pt>
              </c:strCache>
            </c:strRef>
          </c:cat>
          <c:val>
            <c:numRef>
              <c:f>'Bundesländer im Vergleich'!$B$2:$B$17</c:f>
              <c:numCache>
                <c:formatCode>General</c:formatCode>
                <c:ptCount val="16"/>
                <c:pt idx="0">
                  <c:v>10436</c:v>
                </c:pt>
                <c:pt idx="1">
                  <c:v>4838</c:v>
                </c:pt>
                <c:pt idx="2">
                  <c:v>3359</c:v>
                </c:pt>
                <c:pt idx="3">
                  <c:v>2484</c:v>
                </c:pt>
                <c:pt idx="4">
                  <c:v>2140</c:v>
                </c:pt>
                <c:pt idx="5">
                  <c:v>1976</c:v>
                </c:pt>
                <c:pt idx="6">
                  <c:v>1627</c:v>
                </c:pt>
                <c:pt idx="7">
                  <c:v>1468</c:v>
                </c:pt>
                <c:pt idx="8">
                  <c:v>1359</c:v>
                </c:pt>
                <c:pt idx="9">
                  <c:v>1155</c:v>
                </c:pt>
                <c:pt idx="10">
                  <c:v>1112</c:v>
                </c:pt>
                <c:pt idx="11">
                  <c:v>1076</c:v>
                </c:pt>
                <c:pt idx="12">
                  <c:v>948</c:v>
                </c:pt>
                <c:pt idx="13">
                  <c:v>891</c:v>
                </c:pt>
                <c:pt idx="14">
                  <c:v>799</c:v>
                </c:pt>
                <c:pt idx="15">
                  <c:v>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92021872"/>
        <c:axId val="592022656"/>
      </c:barChart>
      <c:lineChart>
        <c:grouping val="standard"/>
        <c:varyColors val="0"/>
        <c:ser>
          <c:idx val="2"/>
          <c:order val="1"/>
          <c:tx>
            <c:strRef>
              <c:f>'Bundesländer im Vergleich'!$C$1</c:f>
              <c:strCache>
                <c:ptCount val="1"/>
                <c:pt idx="0">
                  <c:v>Okt 18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'Bundesländer im Vergleich'!$A$2:$A$17</c:f>
              <c:strCache>
                <c:ptCount val="16"/>
                <c:pt idx="0">
                  <c:v>NRW</c:v>
                </c:pt>
                <c:pt idx="1">
                  <c:v>Berlin</c:v>
                </c:pt>
                <c:pt idx="2">
                  <c:v>Nieders.</c:v>
                </c:pt>
                <c:pt idx="3">
                  <c:v>Sachsen</c:v>
                </c:pt>
                <c:pt idx="4">
                  <c:v>BaWü</c:v>
                </c:pt>
                <c:pt idx="5">
                  <c:v>Bayern</c:v>
                </c:pt>
                <c:pt idx="6">
                  <c:v>Sachsen-Anh.</c:v>
                </c:pt>
                <c:pt idx="7">
                  <c:v>Thüringen</c:v>
                </c:pt>
                <c:pt idx="8">
                  <c:v>SH</c:v>
                </c:pt>
                <c:pt idx="9">
                  <c:v>Brandenburg</c:v>
                </c:pt>
                <c:pt idx="10">
                  <c:v>Rheinland-Pfalz</c:v>
                </c:pt>
                <c:pt idx="11">
                  <c:v>Hessen</c:v>
                </c:pt>
                <c:pt idx="12">
                  <c:v>MV</c:v>
                </c:pt>
                <c:pt idx="13">
                  <c:v>Saarland</c:v>
                </c:pt>
                <c:pt idx="14">
                  <c:v>HB</c:v>
                </c:pt>
                <c:pt idx="15">
                  <c:v>HH</c:v>
                </c:pt>
              </c:strCache>
            </c:strRef>
          </c:cat>
          <c:val>
            <c:numRef>
              <c:f>'Bundesländer im Vergleich'!$C$2:$C$17</c:f>
              <c:numCache>
                <c:formatCode>General</c:formatCode>
                <c:ptCount val="16"/>
                <c:pt idx="0">
                  <c:v>6202</c:v>
                </c:pt>
                <c:pt idx="1">
                  <c:v>2955</c:v>
                </c:pt>
                <c:pt idx="2">
                  <c:v>1286</c:v>
                </c:pt>
                <c:pt idx="3">
                  <c:v>2046</c:v>
                </c:pt>
                <c:pt idx="4">
                  <c:v>1222</c:v>
                </c:pt>
                <c:pt idx="5">
                  <c:v>1095</c:v>
                </c:pt>
                <c:pt idx="6">
                  <c:v>1555</c:v>
                </c:pt>
                <c:pt idx="7">
                  <c:v>1097</c:v>
                </c:pt>
                <c:pt idx="8">
                  <c:v>518</c:v>
                </c:pt>
                <c:pt idx="9">
                  <c:v>848</c:v>
                </c:pt>
                <c:pt idx="10">
                  <c:v>357</c:v>
                </c:pt>
                <c:pt idx="11">
                  <c:v>458</c:v>
                </c:pt>
                <c:pt idx="12">
                  <c:v>724</c:v>
                </c:pt>
                <c:pt idx="13">
                  <c:v>758</c:v>
                </c:pt>
                <c:pt idx="14">
                  <c:v>595</c:v>
                </c:pt>
                <c:pt idx="15">
                  <c:v>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021872"/>
        <c:axId val="592022656"/>
      </c:lineChart>
      <c:lineChart>
        <c:grouping val="standard"/>
        <c:varyColors val="0"/>
        <c:ser>
          <c:idx val="1"/>
          <c:order val="2"/>
          <c:tx>
            <c:strRef>
              <c:f>'Bundesländer im Vergleich'!$D$1</c:f>
              <c:strCache>
                <c:ptCount val="1"/>
                <c:pt idx="0">
                  <c:v>Aufbau im Vergleich zu Okt 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6B5ACBAA-FFEA-425A-82F7-D9F5D9B136A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CF71602-FDD3-4997-891E-F01549BFDD58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EA25013-C93E-4D99-A522-E57D1BF57BE3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91468DF-8798-4609-AE2C-20AD7FE1E7A1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D486640-D11F-4DC9-84EA-1F87B32764F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1DA040F-8242-46C6-A481-C88A24D0BDAB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D48A73C-8813-41A4-89B4-3FBABBCB024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7FD98F7D-E859-4135-A1F3-8C7038B9FA0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4E70A5E3-E4E8-4863-BC87-88D99056401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33B49DA3-5A5C-444D-97B4-CB25CADC5654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94D991AE-8BD3-4256-BE33-9E3FC3CED71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2F7986F5-2F48-4D27-8DD6-179B070D5874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317D50ED-3BAC-4507-9022-B1DBC77DF24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AC78D5E8-8726-405D-8EA9-0F9E96E1D24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A23D4019-5872-411C-BDEF-DA4830CFF06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3C32EA29-F353-4304-89EA-9E5862371B4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numFmt formatCode="[Green]##,#00_ ;[Red]\-#,#00\ 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'Bundesländer im Vergleich'!$D$2:$D$17</c:f>
              <c:numCache>
                <c:formatCode>0%</c:formatCode>
                <c:ptCount val="16"/>
                <c:pt idx="0">
                  <c:v>0.40571100038328861</c:v>
                </c:pt>
                <c:pt idx="1">
                  <c:v>0.38921041752790408</c:v>
                </c:pt>
                <c:pt idx="2">
                  <c:v>0.61714796070259004</c:v>
                </c:pt>
                <c:pt idx="3">
                  <c:v>0.17632850241545894</c:v>
                </c:pt>
                <c:pt idx="4">
                  <c:v>0.42897196261682241</c:v>
                </c:pt>
                <c:pt idx="5">
                  <c:v>0.4458502024291498</c:v>
                </c:pt>
                <c:pt idx="6">
                  <c:v>4.4253226797787336E-2</c:v>
                </c:pt>
                <c:pt idx="7">
                  <c:v>0.25272479564032696</c:v>
                </c:pt>
                <c:pt idx="8">
                  <c:v>0.61883738042678438</c:v>
                </c:pt>
                <c:pt idx="9">
                  <c:v>0.26580086580086582</c:v>
                </c:pt>
                <c:pt idx="10">
                  <c:v>0.6789568345323741</c:v>
                </c:pt>
                <c:pt idx="11">
                  <c:v>0.57434944237918217</c:v>
                </c:pt>
                <c:pt idx="12">
                  <c:v>0.23628691983122363</c:v>
                </c:pt>
                <c:pt idx="13">
                  <c:v>0.14927048260381592</c:v>
                </c:pt>
                <c:pt idx="14">
                  <c:v>0.25531914893617019</c:v>
                </c:pt>
                <c:pt idx="15">
                  <c:v>5.4131054131054131E-2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'Bundesländer im Vergleich'!$D$2:$D$17</c15:f>
                <c15:dlblRangeCache>
                  <c:ptCount val="16"/>
                  <c:pt idx="0">
                    <c:v>41%</c:v>
                  </c:pt>
                  <c:pt idx="1">
                    <c:v>39%</c:v>
                  </c:pt>
                  <c:pt idx="2">
                    <c:v>62%</c:v>
                  </c:pt>
                  <c:pt idx="3">
                    <c:v>18%</c:v>
                  </c:pt>
                  <c:pt idx="4">
                    <c:v>43%</c:v>
                  </c:pt>
                  <c:pt idx="5">
                    <c:v>45%</c:v>
                  </c:pt>
                  <c:pt idx="6">
                    <c:v>4%</c:v>
                  </c:pt>
                  <c:pt idx="7">
                    <c:v>25%</c:v>
                  </c:pt>
                  <c:pt idx="8">
                    <c:v>62%</c:v>
                  </c:pt>
                  <c:pt idx="9">
                    <c:v>27%</c:v>
                  </c:pt>
                  <c:pt idx="10">
                    <c:v>68%</c:v>
                  </c:pt>
                  <c:pt idx="11">
                    <c:v>57%</c:v>
                  </c:pt>
                  <c:pt idx="12">
                    <c:v>24%</c:v>
                  </c:pt>
                  <c:pt idx="13">
                    <c:v>15%</c:v>
                  </c:pt>
                  <c:pt idx="14">
                    <c:v>26%</c:v>
                  </c:pt>
                  <c:pt idx="15">
                    <c:v>5%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020304"/>
        <c:axId val="592020696"/>
      </c:lineChart>
      <c:catAx>
        <c:axId val="59202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022656"/>
        <c:crosses val="autoZero"/>
        <c:auto val="1"/>
        <c:lblAlgn val="ctr"/>
        <c:lblOffset val="100"/>
        <c:noMultiLvlLbl val="0"/>
      </c:catAx>
      <c:valAx>
        <c:axId val="59202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021872"/>
        <c:crosses val="autoZero"/>
        <c:crossBetween val="between"/>
      </c:valAx>
      <c:valAx>
        <c:axId val="592020696"/>
        <c:scaling>
          <c:orientation val="minMax"/>
          <c:max val="1"/>
          <c:min val="0"/>
        </c:scaling>
        <c:delete val="0"/>
        <c:axPos val="r"/>
        <c:numFmt formatCode="0%" sourceLinked="1"/>
        <c:majorTickMark val="out"/>
        <c:minorTickMark val="none"/>
        <c:tickLblPos val="high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020304"/>
        <c:crosses val="max"/>
        <c:crossBetween val="between"/>
      </c:valAx>
      <c:catAx>
        <c:axId val="592020304"/>
        <c:scaling>
          <c:orientation val="minMax"/>
        </c:scaling>
        <c:delete val="1"/>
        <c:axPos val="b"/>
        <c:majorTickMark val="out"/>
        <c:minorTickMark val="none"/>
        <c:tickLblPos val="nextTo"/>
        <c:crossAx val="592020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7939</xdr:colOff>
      <xdr:row>57</xdr:row>
      <xdr:rowOff>161923</xdr:rowOff>
    </xdr:from>
    <xdr:to>
      <xdr:col>3</xdr:col>
      <xdr:colOff>835026</xdr:colOff>
      <xdr:row>79</xdr:row>
      <xdr:rowOff>4762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134938</xdr:colOff>
      <xdr:row>22</xdr:row>
      <xdr:rowOff>79376</xdr:rowOff>
    </xdr:from>
    <xdr:to>
      <xdr:col>10</xdr:col>
      <xdr:colOff>333375</xdr:colOff>
      <xdr:row>55</xdr:row>
      <xdr:rowOff>111125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285750</xdr:colOff>
      <xdr:row>57</xdr:row>
      <xdr:rowOff>142875</xdr:rowOff>
    </xdr:from>
    <xdr:to>
      <xdr:col>10</xdr:col>
      <xdr:colOff>438150</xdr:colOff>
      <xdr:row>78</xdr:row>
      <xdr:rowOff>195263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1553302</xdr:colOff>
      <xdr:row>2</xdr:row>
      <xdr:rowOff>127292</xdr:rowOff>
    </xdr:to>
    <xdr:pic>
      <xdr:nvPicPr>
        <xdr:cNvPr id="2" name="Bild_BA-Logo_rot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820002" cy="384467"/>
        </a:xfrm>
        <a:prstGeom prst="rect">
          <a:avLst/>
        </a:prstGeom>
      </xdr:spPr>
    </xdr:pic>
    <xdr:clientData/>
  </xdr:twoCellAnchor>
  <xdr:twoCellAnchor>
    <xdr:from>
      <xdr:col>2</xdr:col>
      <xdr:colOff>88900</xdr:colOff>
      <xdr:row>23</xdr:row>
      <xdr:rowOff>152400</xdr:rowOff>
    </xdr:from>
    <xdr:to>
      <xdr:col>9</xdr:col>
      <xdr:colOff>228600</xdr:colOff>
      <xdr:row>94</xdr:row>
      <xdr:rowOff>133350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2543175</xdr:colOff>
      <xdr:row>52</xdr:row>
      <xdr:rowOff>161925</xdr:rowOff>
    </xdr:from>
    <xdr:ext cx="4576317" cy="256160"/>
    <xdr:sp macro="" textlink="">
      <xdr:nvSpPr>
        <xdr:cNvPr id="3" name="Textfeld 2"/>
        <xdr:cNvSpPr txBox="1"/>
      </xdr:nvSpPr>
      <xdr:spPr>
        <a:xfrm>
          <a:off x="2828925" y="4667250"/>
          <a:ext cx="4576317" cy="256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Ziel der Hamburger Koalitionsvereinbarung:</a:t>
          </a:r>
          <a:r>
            <a:rPr lang="de-DE" sz="1100" baseline="0"/>
            <a:t> 1.500 Arbeitsverhältnisse</a:t>
          </a:r>
          <a:endParaRPr lang="de-DE" sz="1100"/>
        </a:p>
      </xdr:txBody>
    </xdr:sp>
    <xdr:clientData/>
  </xdr:oneCellAnchor>
  <xdr:oneCellAnchor>
    <xdr:from>
      <xdr:col>2</xdr:col>
      <xdr:colOff>4483100</xdr:colOff>
      <xdr:row>60</xdr:row>
      <xdr:rowOff>41275</xdr:rowOff>
    </xdr:from>
    <xdr:ext cx="1883914" cy="256160"/>
    <xdr:sp macro="" textlink="">
      <xdr:nvSpPr>
        <xdr:cNvPr id="6" name="Textfeld 5"/>
        <xdr:cNvSpPr txBox="1"/>
      </xdr:nvSpPr>
      <xdr:spPr>
        <a:xfrm>
          <a:off x="4768850" y="6089650"/>
          <a:ext cx="1883914" cy="256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Die Realtität:</a:t>
          </a:r>
          <a:r>
            <a:rPr lang="de-DE" sz="1100" baseline="0"/>
            <a:t> kein Aufbau!</a:t>
          </a:r>
          <a:endParaRPr lang="de-DE" sz="1100"/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0.46712</cdr:x>
      <cdr:y>0.09278</cdr:y>
    </cdr:from>
    <cdr:to>
      <cdr:x>0.55996</cdr:x>
      <cdr:y>0.20275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600575" y="771527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 b="0">
            <a:solidFill>
              <a:srgbClr val="FF000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24891</xdr:colOff>
      <xdr:row>0</xdr:row>
      <xdr:rowOff>104026</xdr:rowOff>
    </xdr:from>
    <xdr:to>
      <xdr:col>6</xdr:col>
      <xdr:colOff>538241</xdr:colOff>
      <xdr:row>13</xdr:row>
      <xdr:rowOff>278596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590965</xdr:colOff>
      <xdr:row>0</xdr:row>
      <xdr:rowOff>178569</xdr:rowOff>
    </xdr:from>
    <xdr:to>
      <xdr:col>13</xdr:col>
      <xdr:colOff>819565</xdr:colOff>
      <xdr:row>14</xdr:row>
      <xdr:rowOff>63249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204166</xdr:colOff>
      <xdr:row>0</xdr:row>
      <xdr:rowOff>49695</xdr:rowOff>
    </xdr:from>
    <xdr:to>
      <xdr:col>15</xdr:col>
      <xdr:colOff>366091</xdr:colOff>
      <xdr:row>18</xdr:row>
      <xdr:rowOff>149706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ytik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A-Daten\Statistik\4803_Produkte\07_FST\57745_AMP_2015\Steuerung\AMP%20Basis_BA_Strukt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A-Daten\Statistik\Statistik-Allgemein\Datenzentrum\Foerderung\Aufbereitung\AMP_2007\Aufbereitung\aktuell\insgesamt\AA\SGBI\AMP_SGBI_09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A-Daten\Statistik\Statistik-Allgemein\Datenzentrum\Foerderung\Aufbereitung\AMP_2009\Produktion\Kopie%20von%20Testbasis%20A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sverz."/>
      <sheetName val="Überblick"/>
      <sheetName val="1.Konj-Tab"/>
      <sheetName val="1.Konj"/>
      <sheetName val="2.1.ET-Tab"/>
      <sheetName val="2.1.ET"/>
      <sheetName val="2.2.Sozi-D-Tab"/>
      <sheetName val="2.2.Sozi-D"/>
      <sheetName val="2.3.Sozi-W-O-Tab "/>
      <sheetName val="2.3.Sozi-W-O"/>
      <sheetName val="2.4.Sozi-Länder-Tab"/>
      <sheetName val="2.4.Sozi-Länder"/>
      <sheetName val="3.1.Sb-Alo-Tab"/>
      <sheetName val="3.1.Sb-Alo"/>
      <sheetName val="3.2.Alo-Tab"/>
      <sheetName val="3.2.Alo"/>
      <sheetName val="3.3. Alo-W-O-Tab"/>
      <sheetName val="3.3.Alo-W-O"/>
      <sheetName val="3.4.Alo-Pers-Tab"/>
      <sheetName val="3.4.Alo- Pers"/>
      <sheetName val="3.5.Alo-Länd-Tab "/>
      <sheetName val="3.5.Alo-Länd"/>
      <sheetName val="3.6.EU-Q-Tab"/>
      <sheetName val="3.6.EU-Q"/>
      <sheetName val="4.1.Entlastung-Tab"/>
      <sheetName val="4.1.Entlastung "/>
      <sheetName val="4.2.Unterbesch-Tab"/>
      <sheetName val="4.2.Unterbesch"/>
      <sheetName val="4.3.LE-Tab (2)"/>
      <sheetName val="4.3.LE-Tab"/>
      <sheetName val="4.3.LE (2)"/>
      <sheetName val="4.3.LE"/>
      <sheetName val="5.1.Zug-Tab "/>
      <sheetName val="5.1.Zug"/>
      <sheetName val="5.2.Abg-Tab "/>
      <sheetName val="5.2.Abg"/>
      <sheetName val="6.1.SteA-Tab"/>
      <sheetName val="6.1.SteA"/>
      <sheetName val="6.2.SteA-W-O-Tab"/>
      <sheetName val="6.2.SteA-W-O"/>
      <sheetName val="Meth.Hinw"/>
      <sheetName val="Vergleich-TM-SB"/>
      <sheetName val="Zugang"/>
      <sheetName val="Abgang"/>
      <sheetName val="AMP-DATEN"/>
      <sheetName val="Maßn.Jüng."/>
      <sheetName val="4.3.LE-Uhg"/>
      <sheetName val="Inhaltsverzeichnis"/>
      <sheetName val="2.3.Sozi-W-O-Tab"/>
      <sheetName val="3.4.Alo-Pers"/>
      <sheetName val="3.5.Alo-RK-Tab"/>
      <sheetName val="3.5.Alo-RK"/>
      <sheetName val="3.6.Alo-Länd-Tab "/>
      <sheetName val="3.6.Alo-Länd"/>
      <sheetName val="3.7.EU-Q-Tab"/>
      <sheetName val="3.7.EU-Q"/>
      <sheetName val="4.1.Entlastung"/>
      <sheetName val="5.1Zu.Ab.Vb-Tab"/>
      <sheetName val="5.1Zu.Ab.Vb"/>
      <sheetName val="5.2.Zug-Tab "/>
      <sheetName val="5.2.Zug"/>
      <sheetName val="5.3.Abg-Tab "/>
      <sheetName val="5.3.Abg"/>
      <sheetName val="Meth.Hinw-1 "/>
      <sheetName val="Meth.Hinw-2"/>
      <sheetName val="Statistik"/>
      <sheetName val="3.2.Alo-Tab (2)"/>
      <sheetName val="3.x.Alo-Länd-Tab"/>
      <sheetName val="1.2.Bev-EPP-Tab"/>
      <sheetName val="1.2.Bev-EPP"/>
      <sheetName val="#BEZUG"/>
      <sheetName val="3.7.Alo-Länd-RK-Tab"/>
      <sheetName val="3.7.Alo-Länd-RK"/>
      <sheetName val="3.8.EU-Q-Tab"/>
      <sheetName val="3.8.EU-Q"/>
      <sheetName val="4.1.Entlastung-zkT-Tab"/>
      <sheetName val="4.1.Entlastung-zkT"/>
      <sheetName val="5.1.Zug-Abg-Tab"/>
      <sheetName val="5.1.Zug-Abg"/>
      <sheetName val="5.2.Zug-Abg-Dau-Tab"/>
      <sheetName val="5.2.Zug-Abg-Dau"/>
      <sheetName val="5.3.Zug-Tab "/>
      <sheetName val="5.3.Zug"/>
      <sheetName val="5.4.Abg-Tab "/>
      <sheetName val="5.4.Abg"/>
      <sheetName val="6.2.SteA-norm-Tab"/>
      <sheetName val="6.2.SteA-norm"/>
      <sheetName val="6.3.SteA-W-O-Tab"/>
      <sheetName val="6.3.SteA-W-O"/>
      <sheetName val="Meth.Hinw-3"/>
      <sheetName val="5.2.Zu.Ab.Vb-Tab"/>
      <sheetName val="5.2.Zu.Ab.Vb"/>
      <sheetName val="Anlage 1 (Kreis (OEH))"/>
      <sheetName val="2.3 BG Kreise"/>
      <sheetName val="AnalytikRepo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uerung"/>
      <sheetName val="Historie"/>
      <sheetName val="Beschreibung"/>
      <sheetName val="Vorlage"/>
      <sheetName val="Vorlage ANBA"/>
      <sheetName val="Berichtsdaten"/>
      <sheetName val="mit_zkT"/>
      <sheetName val="ohne_zkT"/>
      <sheetName val="Regionen"/>
      <sheetName val="Fußnoten"/>
      <sheetName val="Norm"/>
      <sheetName val="Geringqual"/>
      <sheetName val="Ausland"/>
      <sheetName val="Schwerbeh"/>
      <sheetName val="50_Plus"/>
      <sheetName val="Frauen"/>
      <sheetName val="D"/>
      <sheetName val="BGW"/>
      <sheetName val="BGO"/>
      <sheetName val="N"/>
      <sheetName val="SH"/>
      <sheetName val="HH"/>
      <sheetName val="MV"/>
      <sheetName val="NSB"/>
      <sheetName val="NS"/>
      <sheetName val="HB"/>
      <sheetName val="NW"/>
      <sheetName val="HS"/>
      <sheetName val="RPS"/>
      <sheetName val="RP"/>
      <sheetName val="SR"/>
      <sheetName val="BW"/>
      <sheetName val="BY"/>
      <sheetName val="BB"/>
      <sheetName val="BA"/>
      <sheetName val="BR"/>
      <sheetName val="SAT"/>
      <sheetName val="SA"/>
      <sheetName val="TH"/>
      <sheetName val="S"/>
      <sheetName val="031"/>
      <sheetName val="032"/>
      <sheetName val="033"/>
      <sheetName val="034"/>
      <sheetName val="035"/>
      <sheetName val="036"/>
      <sheetName val="037"/>
      <sheetName val="038"/>
      <sheetName val="039"/>
      <sheetName val="042"/>
      <sheetName val="043"/>
      <sheetName val="044"/>
      <sheetName val="045"/>
      <sheetName val="046"/>
      <sheetName val="047"/>
      <sheetName val="048"/>
      <sheetName val="049"/>
      <sheetName val="070"/>
      <sheetName val="071"/>
      <sheetName val="072"/>
      <sheetName val="073"/>
      <sheetName val="074"/>
      <sheetName val="075"/>
      <sheetName val="076"/>
      <sheetName val="077"/>
      <sheetName val="078"/>
      <sheetName val="079"/>
      <sheetName val="092"/>
      <sheetName val="093"/>
      <sheetName val="094"/>
      <sheetName val="095"/>
      <sheetName val="096"/>
      <sheetName val="097"/>
      <sheetName val="098"/>
      <sheetName val="111"/>
      <sheetName val="115"/>
      <sheetName val="119"/>
      <sheetName val="123"/>
      <sheetName val="127"/>
      <sheetName val="131"/>
      <sheetName val="135"/>
      <sheetName val="139"/>
      <sheetName val="211"/>
      <sheetName val="214"/>
      <sheetName val="217"/>
      <sheetName val="221"/>
      <sheetName val="224"/>
      <sheetName val="227"/>
      <sheetName val="231"/>
      <sheetName val="234"/>
      <sheetName val="237"/>
      <sheetName val="241"/>
      <sheetName val="244"/>
      <sheetName val="247"/>
      <sheetName val="251"/>
      <sheetName val="254"/>
      <sheetName val="257"/>
      <sheetName val="261"/>
      <sheetName val="264"/>
      <sheetName val="267"/>
      <sheetName val="271"/>
      <sheetName val="274"/>
      <sheetName val="277"/>
      <sheetName val="281"/>
      <sheetName val="311"/>
      <sheetName val="313"/>
      <sheetName val="315"/>
      <sheetName val="317"/>
      <sheetName val="321"/>
      <sheetName val="323"/>
      <sheetName val="325"/>
      <sheetName val="327"/>
      <sheetName val="331"/>
      <sheetName val="333"/>
      <sheetName val="335"/>
      <sheetName val="337"/>
      <sheetName val="341"/>
      <sheetName val="343"/>
      <sheetName val="345"/>
      <sheetName val="347"/>
      <sheetName val="351"/>
      <sheetName val="353"/>
      <sheetName val="355"/>
      <sheetName val="357"/>
      <sheetName val="361"/>
      <sheetName val="363"/>
      <sheetName val="365"/>
      <sheetName val="367"/>
      <sheetName val="371"/>
      <sheetName val="373"/>
      <sheetName val="375"/>
      <sheetName val="377"/>
      <sheetName val="381"/>
      <sheetName val="383"/>
      <sheetName val="385"/>
      <sheetName val="387"/>
      <sheetName val="391"/>
      <sheetName val="411"/>
      <sheetName val="415"/>
      <sheetName val="419"/>
      <sheetName val="423"/>
      <sheetName val="427"/>
      <sheetName val="431"/>
      <sheetName val="435"/>
      <sheetName val="439"/>
      <sheetName val="443"/>
      <sheetName val="447"/>
      <sheetName val="451"/>
      <sheetName val="455"/>
      <sheetName val="459"/>
      <sheetName val="511"/>
      <sheetName val="515"/>
      <sheetName val="519"/>
      <sheetName val="523"/>
      <sheetName val="527"/>
      <sheetName val="531"/>
      <sheetName val="535"/>
      <sheetName val="539"/>
      <sheetName val="543"/>
      <sheetName val="547"/>
      <sheetName val="551"/>
      <sheetName val="555"/>
      <sheetName val="559"/>
      <sheetName val="563"/>
      <sheetName val="611"/>
      <sheetName val="614"/>
      <sheetName val="617"/>
      <sheetName val="621"/>
      <sheetName val="624"/>
      <sheetName val="627"/>
      <sheetName val="631"/>
      <sheetName val="634"/>
      <sheetName val="637"/>
      <sheetName val="641"/>
      <sheetName val="644"/>
      <sheetName val="647"/>
      <sheetName val="651"/>
      <sheetName val="654"/>
      <sheetName val="657"/>
      <sheetName val="661"/>
      <sheetName val="664"/>
      <sheetName val="667"/>
      <sheetName val="671"/>
      <sheetName val="674"/>
      <sheetName val="677"/>
      <sheetName val="681"/>
      <sheetName val="684"/>
      <sheetName val="687"/>
      <sheetName val="711"/>
      <sheetName val="715"/>
      <sheetName val="719"/>
      <sheetName val="723"/>
      <sheetName val="727"/>
      <sheetName val="731"/>
      <sheetName val="735"/>
      <sheetName val="739"/>
      <sheetName val="743"/>
      <sheetName val="747"/>
      <sheetName val="751"/>
      <sheetName val="755"/>
      <sheetName val="759"/>
      <sheetName val="811"/>
      <sheetName val="815"/>
      <sheetName val="819"/>
      <sheetName val="823"/>
      <sheetName val="827"/>
      <sheetName val="831"/>
      <sheetName val="835"/>
      <sheetName val="839"/>
      <sheetName val="843"/>
      <sheetName val="847"/>
      <sheetName val="851"/>
      <sheetName val="855"/>
      <sheetName val="859"/>
      <sheetName val="863"/>
      <sheetName val="922"/>
      <sheetName val="955"/>
      <sheetName val="9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B i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Beschreibung und Steuerung"/>
      <sheetName val="Rohdaten"/>
      <sheetName val="Historie"/>
      <sheetName val="Vorlage ÜS"/>
      <sheetName val="Master insgesamt"/>
      <sheetName val="Master SGB II"/>
      <sheetName val="Master SGB III"/>
      <sheetName val="Regionen"/>
      <sheetName val="Alo"/>
      <sheetName val="FST_T0"/>
      <sheetName val="FST_T3"/>
      <sheetName val="mag_bl"/>
      <sheetName val="mat_bl"/>
      <sheetName val="XS"/>
      <sheetName val="LST"/>
      <sheetName val="AGH_nHR"/>
      <sheetName val="AGH_HR"/>
      <sheetName val="ATZ"/>
      <sheetName val="AS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Berlin">
  <a:themeElements>
    <a:clrScheme name="Benutzerdefiniert 3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F0000"/>
      </a:accent1>
      <a:accent2>
        <a:srgbClr val="7F7F7F"/>
      </a:accent2>
      <a:accent3>
        <a:srgbClr val="BF0000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view="pageBreakPreview" zoomScale="60" zoomScaleNormal="40"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F19" sqref="F19"/>
    </sheetView>
  </sheetViews>
  <sheetFormatPr baseColWidth="10" defaultRowHeight="16.5" x14ac:dyDescent="0.3"/>
  <cols>
    <col min="1" max="1" width="35" customWidth="1"/>
    <col min="16" max="16" width="12.25" bestFit="1" customWidth="1"/>
    <col min="17" max="17" width="18.375" customWidth="1"/>
    <col min="18" max="18" width="13.75" customWidth="1"/>
    <col min="26" max="26" width="11" style="90"/>
    <col min="27" max="27" width="12.25" style="90" bestFit="1" customWidth="1"/>
    <col min="28" max="28" width="16" bestFit="1" customWidth="1"/>
    <col min="29" max="29" width="13.375" bestFit="1" customWidth="1"/>
  </cols>
  <sheetData>
    <row r="1" spans="1:27" ht="41.25" thickBot="1" x14ac:dyDescent="0.35">
      <c r="A1" s="13" t="s">
        <v>68</v>
      </c>
      <c r="P1" s="104"/>
      <c r="Q1" s="104"/>
      <c r="R1" s="104" t="s">
        <v>67</v>
      </c>
      <c r="S1" s="104" t="s">
        <v>67</v>
      </c>
      <c r="T1" s="104" t="s">
        <v>67</v>
      </c>
    </row>
    <row r="2" spans="1:27" s="2" customFormat="1" ht="29.25" customHeight="1" thickBot="1" x14ac:dyDescent="0.35">
      <c r="A2" s="12" t="s">
        <v>0</v>
      </c>
      <c r="B2" s="105" t="s">
        <v>1</v>
      </c>
      <c r="C2" s="10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6" t="s">
        <v>7</v>
      </c>
      <c r="I2" s="107" t="s">
        <v>21</v>
      </c>
      <c r="J2" s="105" t="s">
        <v>34</v>
      </c>
      <c r="K2" s="105" t="s">
        <v>35</v>
      </c>
      <c r="L2" s="105" t="s">
        <v>36</v>
      </c>
      <c r="M2" s="105" t="s">
        <v>37</v>
      </c>
      <c r="N2" s="105" t="s">
        <v>38</v>
      </c>
      <c r="O2" s="105" t="s">
        <v>39</v>
      </c>
      <c r="P2" s="105">
        <v>43678</v>
      </c>
      <c r="Q2" s="105">
        <v>43709</v>
      </c>
      <c r="R2" s="105">
        <v>43739</v>
      </c>
      <c r="S2" s="105">
        <v>43770</v>
      </c>
      <c r="T2" s="108">
        <v>43800</v>
      </c>
      <c r="W2" s="4" t="s">
        <v>20</v>
      </c>
      <c r="X2" s="11" t="s">
        <v>9</v>
      </c>
      <c r="Y2" s="16" t="s">
        <v>22</v>
      </c>
      <c r="Z2" s="11" t="s">
        <v>23</v>
      </c>
      <c r="AA2" s="11" t="s">
        <v>24</v>
      </c>
    </row>
    <row r="3" spans="1:27" s="1" customFormat="1" ht="21" customHeight="1" x14ac:dyDescent="0.3">
      <c r="A3" s="1" t="s">
        <v>19</v>
      </c>
      <c r="B3" s="9">
        <v>1752</v>
      </c>
      <c r="C3" s="9">
        <v>1716</v>
      </c>
      <c r="D3" s="9">
        <v>1663</v>
      </c>
      <c r="E3" s="9">
        <v>1736</v>
      </c>
      <c r="F3" s="9">
        <v>1835</v>
      </c>
      <c r="G3" s="9">
        <v>1914</v>
      </c>
      <c r="H3" s="7">
        <v>1930</v>
      </c>
      <c r="I3" s="24">
        <v>1886</v>
      </c>
      <c r="J3" s="20">
        <v>1855</v>
      </c>
      <c r="K3" s="20">
        <v>1962</v>
      </c>
      <c r="L3" s="20">
        <v>1990</v>
      </c>
      <c r="M3" s="20">
        <v>2008</v>
      </c>
      <c r="N3" s="20">
        <v>1975</v>
      </c>
      <c r="O3" s="20">
        <v>1927</v>
      </c>
      <c r="P3" s="20">
        <v>1912</v>
      </c>
      <c r="Q3" s="20">
        <v>1852</v>
      </c>
      <c r="R3" s="20">
        <v>1842</v>
      </c>
      <c r="S3" s="20">
        <v>1874</v>
      </c>
      <c r="T3" s="25">
        <v>1862</v>
      </c>
      <c r="W3" s="5" t="e">
        <f>SUM(#REF!)/6</f>
        <v>#REF!</v>
      </c>
      <c r="X3" s="19">
        <f t="shared" ref="X3:X8" si="0">SUM(B3:H3)/12</f>
        <v>1045.5</v>
      </c>
      <c r="Y3" s="14" t="e">
        <f t="shared" ref="Y3:Y8" si="1">X3-W3</f>
        <v>#REF!</v>
      </c>
      <c r="Z3" s="18">
        <f t="shared" ref="Z3:Z8" si="2">SUM(I3:R3)/7</f>
        <v>2744.1428571428573</v>
      </c>
      <c r="AA3" s="17">
        <f t="shared" ref="AA3:AA8" si="3">Z3-X3</f>
        <v>1698.6428571428573</v>
      </c>
    </row>
    <row r="4" spans="1:27" s="1" customFormat="1" ht="17.100000000000001" customHeight="1" x14ac:dyDescent="0.3">
      <c r="A4" s="1" t="s">
        <v>32</v>
      </c>
      <c r="B4" s="9">
        <v>399</v>
      </c>
      <c r="C4" s="9">
        <v>398</v>
      </c>
      <c r="D4" s="9">
        <v>401</v>
      </c>
      <c r="E4" s="9">
        <v>390</v>
      </c>
      <c r="F4" s="9">
        <v>384</v>
      </c>
      <c r="G4" s="9">
        <v>393</v>
      </c>
      <c r="H4" s="7">
        <v>416</v>
      </c>
      <c r="I4" s="24">
        <v>397</v>
      </c>
      <c r="J4" s="20">
        <v>367</v>
      </c>
      <c r="K4" s="20">
        <v>343</v>
      </c>
      <c r="L4" s="20">
        <v>314</v>
      </c>
      <c r="M4" s="20">
        <v>284</v>
      </c>
      <c r="N4" s="20">
        <v>253</v>
      </c>
      <c r="O4" s="20">
        <v>224</v>
      </c>
      <c r="P4" s="20">
        <v>209</v>
      </c>
      <c r="Q4" s="20">
        <v>185</v>
      </c>
      <c r="R4" s="20">
        <v>171</v>
      </c>
      <c r="S4" s="20">
        <v>144</v>
      </c>
      <c r="T4" s="25">
        <v>121</v>
      </c>
      <c r="W4" s="5" t="e">
        <f>SUM(#REF!)/6</f>
        <v>#REF!</v>
      </c>
      <c r="X4" s="19">
        <f t="shared" si="0"/>
        <v>231.75</v>
      </c>
      <c r="Y4" s="14" t="e">
        <f t="shared" si="1"/>
        <v>#REF!</v>
      </c>
      <c r="Z4" s="18">
        <f t="shared" si="2"/>
        <v>392.42857142857144</v>
      </c>
      <c r="AA4" s="28">
        <f t="shared" si="3"/>
        <v>160.67857142857144</v>
      </c>
    </row>
    <row r="5" spans="1:27" s="1" customFormat="1" ht="22.5" customHeight="1" x14ac:dyDescent="0.3">
      <c r="A5" s="1" t="s">
        <v>31</v>
      </c>
      <c r="B5" s="9">
        <v>278</v>
      </c>
      <c r="C5" s="9">
        <v>278</v>
      </c>
      <c r="D5" s="9">
        <v>280</v>
      </c>
      <c r="E5" s="9">
        <v>281</v>
      </c>
      <c r="F5" s="9">
        <v>280</v>
      </c>
      <c r="G5" s="9">
        <v>280</v>
      </c>
      <c r="H5" s="7">
        <v>277</v>
      </c>
      <c r="I5" s="22"/>
      <c r="J5" s="21"/>
      <c r="K5" s="21"/>
      <c r="L5" s="21"/>
      <c r="M5" s="21"/>
      <c r="N5" s="21"/>
      <c r="O5" s="21"/>
      <c r="P5" s="21"/>
      <c r="Q5" s="21"/>
      <c r="R5" s="21"/>
      <c r="S5" s="21"/>
      <c r="T5" s="23"/>
      <c r="W5" s="5" t="e">
        <f>SUM(#REF!)/6</f>
        <v>#REF!</v>
      </c>
      <c r="X5" s="19">
        <f t="shared" si="0"/>
        <v>162.83333333333334</v>
      </c>
      <c r="Y5" s="15" t="e">
        <f t="shared" si="1"/>
        <v>#REF!</v>
      </c>
      <c r="Z5" s="18">
        <f t="shared" si="2"/>
        <v>0</v>
      </c>
      <c r="AA5" s="28">
        <f t="shared" si="3"/>
        <v>-162.83333333333334</v>
      </c>
    </row>
    <row r="6" spans="1:27" s="1" customFormat="1" ht="22.5" customHeight="1" x14ac:dyDescent="0.3">
      <c r="A6" s="6" t="s">
        <v>25</v>
      </c>
      <c r="B6" s="9"/>
      <c r="C6" s="9"/>
      <c r="D6" s="9"/>
      <c r="E6" s="9"/>
      <c r="F6" s="9"/>
      <c r="G6" s="9"/>
      <c r="H6" s="7"/>
      <c r="I6" s="22">
        <v>24</v>
      </c>
      <c r="J6" s="21">
        <v>77</v>
      </c>
      <c r="K6" s="21">
        <v>129</v>
      </c>
      <c r="L6" s="21">
        <v>213</v>
      </c>
      <c r="M6" s="21">
        <v>268</v>
      </c>
      <c r="N6" s="21">
        <v>332</v>
      </c>
      <c r="O6" s="21">
        <v>375</v>
      </c>
      <c r="P6" s="21">
        <v>427</v>
      </c>
      <c r="Q6" s="21">
        <v>484</v>
      </c>
      <c r="R6" s="21">
        <v>523</v>
      </c>
      <c r="S6" s="21">
        <v>552</v>
      </c>
      <c r="T6" s="23">
        <v>581</v>
      </c>
      <c r="W6" s="5" t="e">
        <f>SUM(#REF!)/6</f>
        <v>#REF!</v>
      </c>
      <c r="X6" s="19">
        <f t="shared" si="0"/>
        <v>0</v>
      </c>
      <c r="Y6" s="15" t="e">
        <f t="shared" si="1"/>
        <v>#REF!</v>
      </c>
      <c r="Z6" s="18">
        <f t="shared" si="2"/>
        <v>407.42857142857144</v>
      </c>
      <c r="AA6" s="28">
        <f t="shared" si="3"/>
        <v>407.42857142857144</v>
      </c>
    </row>
    <row r="7" spans="1:27" s="3" customFormat="1" ht="17.100000000000001" customHeight="1" thickBot="1" x14ac:dyDescent="0.35">
      <c r="A7" s="3" t="s">
        <v>26</v>
      </c>
      <c r="B7" s="10">
        <f t="shared" ref="B7:H7" si="4">B5+B4</f>
        <v>677</v>
      </c>
      <c r="C7" s="10">
        <f t="shared" si="4"/>
        <v>676</v>
      </c>
      <c r="D7" s="10">
        <f t="shared" si="4"/>
        <v>681</v>
      </c>
      <c r="E7" s="10">
        <f t="shared" si="4"/>
        <v>671</v>
      </c>
      <c r="F7" s="10">
        <f t="shared" si="4"/>
        <v>664</v>
      </c>
      <c r="G7" s="10">
        <f t="shared" si="4"/>
        <v>673</v>
      </c>
      <c r="H7" s="8">
        <f t="shared" si="4"/>
        <v>693</v>
      </c>
      <c r="I7" s="26">
        <f t="shared" ref="I7:R7" si="5">I5+I4+I6</f>
        <v>421</v>
      </c>
      <c r="J7" s="92">
        <f t="shared" si="5"/>
        <v>444</v>
      </c>
      <c r="K7" s="92">
        <f t="shared" si="5"/>
        <v>472</v>
      </c>
      <c r="L7" s="92">
        <f t="shared" si="5"/>
        <v>527</v>
      </c>
      <c r="M7" s="92">
        <f t="shared" si="5"/>
        <v>552</v>
      </c>
      <c r="N7" s="92">
        <f t="shared" si="5"/>
        <v>585</v>
      </c>
      <c r="O7" s="92">
        <f t="shared" si="5"/>
        <v>599</v>
      </c>
      <c r="P7" s="92">
        <f t="shared" si="5"/>
        <v>636</v>
      </c>
      <c r="Q7" s="92">
        <f t="shared" si="5"/>
        <v>669</v>
      </c>
      <c r="R7" s="92">
        <f t="shared" si="5"/>
        <v>694</v>
      </c>
      <c r="S7" s="92">
        <f>S5+S4+S6</f>
        <v>696</v>
      </c>
      <c r="T7" s="119">
        <f>T5+T4+T6</f>
        <v>702</v>
      </c>
      <c r="W7" s="5" t="e">
        <f>SUM(#REF!)/6</f>
        <v>#REF!</v>
      </c>
      <c r="X7" s="19">
        <f t="shared" si="0"/>
        <v>394.58333333333331</v>
      </c>
      <c r="Y7" s="15" t="e">
        <f t="shared" si="1"/>
        <v>#REF!</v>
      </c>
      <c r="Z7" s="27">
        <f t="shared" si="2"/>
        <v>799.85714285714289</v>
      </c>
      <c r="AA7" s="27">
        <f t="shared" si="3"/>
        <v>405.27380952380958</v>
      </c>
    </row>
    <row r="8" spans="1:27" s="3" customFormat="1" ht="17.100000000000001" customHeight="1" thickBot="1" x14ac:dyDescent="0.35">
      <c r="A8" s="3" t="s">
        <v>27</v>
      </c>
      <c r="B8" s="10">
        <f t="shared" ref="B8:R8" si="6">B7+B3</f>
        <v>2429</v>
      </c>
      <c r="C8" s="10">
        <f t="shared" si="6"/>
        <v>2392</v>
      </c>
      <c r="D8" s="10">
        <f t="shared" si="6"/>
        <v>2344</v>
      </c>
      <c r="E8" s="10">
        <f t="shared" si="6"/>
        <v>2407</v>
      </c>
      <c r="F8" s="10">
        <f t="shared" si="6"/>
        <v>2499</v>
      </c>
      <c r="G8" s="10">
        <f t="shared" si="6"/>
        <v>2587</v>
      </c>
      <c r="H8" s="10">
        <f t="shared" si="6"/>
        <v>2623</v>
      </c>
      <c r="I8" s="10">
        <f t="shared" si="6"/>
        <v>2307</v>
      </c>
      <c r="J8" s="10">
        <f t="shared" si="6"/>
        <v>2299</v>
      </c>
      <c r="K8" s="10">
        <f t="shared" si="6"/>
        <v>2434</v>
      </c>
      <c r="L8" s="10">
        <f t="shared" si="6"/>
        <v>2517</v>
      </c>
      <c r="M8" s="10">
        <f t="shared" si="6"/>
        <v>2560</v>
      </c>
      <c r="N8" s="10">
        <f t="shared" si="6"/>
        <v>2560</v>
      </c>
      <c r="O8" s="10">
        <f t="shared" si="6"/>
        <v>2526</v>
      </c>
      <c r="P8" s="10">
        <f t="shared" si="6"/>
        <v>2548</v>
      </c>
      <c r="Q8" s="10">
        <f t="shared" si="6"/>
        <v>2521</v>
      </c>
      <c r="R8" s="10">
        <f t="shared" si="6"/>
        <v>2536</v>
      </c>
      <c r="S8" s="10">
        <f>S7+S3</f>
        <v>2570</v>
      </c>
      <c r="T8" s="10">
        <f>T7+T3</f>
        <v>2564</v>
      </c>
      <c r="W8" s="5" t="e">
        <f>SUM(#REF!)/6</f>
        <v>#REF!</v>
      </c>
      <c r="X8" s="19">
        <f t="shared" si="0"/>
        <v>1440.0833333333333</v>
      </c>
      <c r="Y8" s="15" t="e">
        <f t="shared" si="1"/>
        <v>#REF!</v>
      </c>
      <c r="Z8" s="27">
        <f t="shared" si="2"/>
        <v>3544</v>
      </c>
      <c r="AA8" s="27">
        <f t="shared" si="3"/>
        <v>2103.916666666667</v>
      </c>
    </row>
    <row r="9" spans="1:27" x14ac:dyDescent="0.3">
      <c r="A9" t="s">
        <v>28</v>
      </c>
      <c r="B9" s="29">
        <f>AVERAGE(B7:B7)</f>
        <v>677</v>
      </c>
      <c r="C9" s="29">
        <f>AVERAGE(C7:H7)</f>
        <v>676.33333333333337</v>
      </c>
      <c r="D9" s="29">
        <f>AVERAGE(C7:H7)</f>
        <v>676.33333333333337</v>
      </c>
      <c r="E9" s="29">
        <f>AVERAGE(C7:H7)</f>
        <v>676.33333333333337</v>
      </c>
      <c r="F9" s="29">
        <f>AVERAGE(C7:H7)</f>
        <v>676.33333333333337</v>
      </c>
      <c r="G9" s="29">
        <f>AVERAGE(C7:H7)</f>
        <v>676.33333333333337</v>
      </c>
      <c r="H9" s="29">
        <f>AVERAGE(C7:H7)</f>
        <v>676.33333333333337</v>
      </c>
      <c r="I9" s="29">
        <f>AVERAGE(I7:N7)</f>
        <v>500.16666666666669</v>
      </c>
      <c r="J9" s="29">
        <f>AVERAGE(I7:N7)</f>
        <v>500.16666666666669</v>
      </c>
      <c r="K9" s="29">
        <f>AVERAGE(I7:N7)</f>
        <v>500.16666666666669</v>
      </c>
      <c r="L9" s="29">
        <f>AVERAGE(I7:N7)</f>
        <v>500.16666666666669</v>
      </c>
      <c r="M9" s="29">
        <f>AVERAGE(I7:N7)</f>
        <v>500.16666666666669</v>
      </c>
      <c r="N9" s="29">
        <f>AVERAGE(I7:N7)</f>
        <v>500.16666666666669</v>
      </c>
      <c r="O9" s="29">
        <f>AVERAGE(O7:T7)</f>
        <v>666</v>
      </c>
      <c r="P9" s="29">
        <f>AVERAGE(O7:T7)</f>
        <v>666</v>
      </c>
      <c r="Q9" s="29">
        <f>AVERAGE(O7:T7)</f>
        <v>666</v>
      </c>
      <c r="R9" s="29">
        <f>AVERAGE(O7:T7)</f>
        <v>666</v>
      </c>
      <c r="S9" s="29">
        <f>AVERAGE(O7:T7)</f>
        <v>666</v>
      </c>
      <c r="T9" s="29">
        <f>AVERAGE(O7:T7)</f>
        <v>666</v>
      </c>
      <c r="Z9"/>
      <c r="AA9"/>
    </row>
    <row r="10" spans="1:27" x14ac:dyDescent="0.3">
      <c r="P10" s="114"/>
      <c r="Q10" s="114"/>
      <c r="R10" s="114"/>
      <c r="S10" s="43"/>
      <c r="T10" s="114"/>
    </row>
    <row r="11" spans="1:27" x14ac:dyDescent="0.3">
      <c r="N11" s="114"/>
      <c r="O11" s="43"/>
      <c r="P11" s="43"/>
      <c r="Q11" s="43"/>
      <c r="R11" s="43"/>
      <c r="S11" s="43"/>
      <c r="T11" s="90"/>
      <c r="W11" s="90"/>
      <c r="X11" s="90"/>
      <c r="Z11"/>
      <c r="AA11"/>
    </row>
    <row r="12" spans="1:27" x14ac:dyDescent="0.3">
      <c r="N12" s="114"/>
      <c r="O12" s="43"/>
      <c r="P12" s="43"/>
      <c r="Q12" s="43"/>
      <c r="R12" s="43"/>
      <c r="S12" s="43"/>
      <c r="T12" s="90"/>
      <c r="W12" s="90"/>
      <c r="X12" s="90"/>
      <c r="Z12"/>
      <c r="AA12"/>
    </row>
    <row r="13" spans="1:27" x14ac:dyDescent="0.3">
      <c r="A13" s="96" t="s">
        <v>64</v>
      </c>
      <c r="B13" s="96"/>
      <c r="C13" s="96"/>
      <c r="D13" s="96"/>
      <c r="N13" s="114"/>
      <c r="O13" s="43"/>
      <c r="P13" s="43"/>
      <c r="Q13" s="43"/>
      <c r="R13" s="43"/>
      <c r="S13" s="43"/>
      <c r="T13" s="90"/>
      <c r="W13" s="90"/>
      <c r="X13" s="90"/>
      <c r="Z13"/>
      <c r="AA13"/>
    </row>
    <row r="14" spans="1:27" x14ac:dyDescent="0.3">
      <c r="A14" s="97" t="s">
        <v>89</v>
      </c>
      <c r="B14" s="94">
        <v>581</v>
      </c>
      <c r="N14" s="114"/>
      <c r="O14" s="43"/>
      <c r="P14" s="43"/>
      <c r="Q14" s="43"/>
      <c r="R14" s="43"/>
      <c r="S14" s="43"/>
      <c r="T14" s="90"/>
      <c r="Z14"/>
      <c r="AA14"/>
    </row>
    <row r="15" spans="1:27" x14ac:dyDescent="0.3">
      <c r="A15" s="98" t="s">
        <v>30</v>
      </c>
      <c r="B15">
        <v>422</v>
      </c>
      <c r="C15" s="111">
        <f>B15/B14</f>
        <v>0.72633390705679868</v>
      </c>
      <c r="N15" s="114"/>
      <c r="O15" s="43"/>
      <c r="P15" s="43"/>
      <c r="Q15" s="43"/>
      <c r="R15" s="43"/>
      <c r="S15" s="43"/>
      <c r="Z15"/>
      <c r="AA15"/>
    </row>
    <row r="16" spans="1:27" x14ac:dyDescent="0.3">
      <c r="A16" s="98" t="s">
        <v>29</v>
      </c>
      <c r="B16">
        <f>B14-B15</f>
        <v>159</v>
      </c>
      <c r="H16" s="93"/>
      <c r="N16" s="114"/>
      <c r="O16" s="43"/>
      <c r="P16" s="43"/>
      <c r="Q16" s="43"/>
      <c r="R16" s="43"/>
      <c r="S16" s="43"/>
      <c r="T16" s="90"/>
      <c r="Z16"/>
      <c r="AA16"/>
    </row>
    <row r="17" spans="1:27" x14ac:dyDescent="0.3">
      <c r="A17" s="98"/>
      <c r="N17" s="114"/>
      <c r="O17" s="43"/>
      <c r="P17" s="43"/>
      <c r="Q17" s="43"/>
      <c r="R17" s="43"/>
      <c r="S17" s="43"/>
      <c r="T17" s="90"/>
      <c r="Z17"/>
      <c r="AA17"/>
    </row>
    <row r="18" spans="1:27" x14ac:dyDescent="0.3">
      <c r="A18" s="97" t="s">
        <v>90</v>
      </c>
      <c r="B18" s="94">
        <f>S6+S4</f>
        <v>696</v>
      </c>
      <c r="N18" s="114"/>
      <c r="O18" s="43"/>
      <c r="P18" s="43"/>
      <c r="Q18" s="43"/>
      <c r="R18" s="43"/>
      <c r="S18" s="43"/>
      <c r="T18" s="90"/>
      <c r="Z18"/>
      <c r="AA18"/>
    </row>
    <row r="19" spans="1:27" x14ac:dyDescent="0.3">
      <c r="A19" s="98" t="s">
        <v>33</v>
      </c>
      <c r="B19">
        <f>B15+121</f>
        <v>543</v>
      </c>
      <c r="C19" s="95">
        <f>B19/B18</f>
        <v>0.78017241379310343</v>
      </c>
      <c r="N19" s="114"/>
      <c r="O19" s="43"/>
      <c r="P19" s="43"/>
      <c r="Q19" s="43"/>
      <c r="R19" s="43"/>
      <c r="S19" s="43"/>
      <c r="T19" s="90"/>
      <c r="Z19"/>
      <c r="AA19"/>
    </row>
    <row r="20" spans="1:27" x14ac:dyDescent="0.3">
      <c r="A20" s="98" t="s">
        <v>29</v>
      </c>
      <c r="B20">
        <f>B18-B19</f>
        <v>153</v>
      </c>
      <c r="N20" s="114"/>
      <c r="O20" s="43"/>
      <c r="P20" s="43"/>
      <c r="Q20" s="43"/>
      <c r="R20" s="43"/>
      <c r="S20" s="43"/>
      <c r="T20" s="90"/>
      <c r="Z20"/>
      <c r="AA20"/>
    </row>
    <row r="21" spans="1:27" x14ac:dyDescent="0.3">
      <c r="A21" s="98"/>
      <c r="N21" s="114"/>
      <c r="O21" s="43"/>
      <c r="P21" s="43"/>
      <c r="Q21" s="43"/>
      <c r="R21" s="43"/>
      <c r="S21" s="43"/>
      <c r="T21" s="90"/>
      <c r="W21" s="90"/>
      <c r="X21" s="90"/>
      <c r="Z21"/>
      <c r="AA21"/>
    </row>
    <row r="22" spans="1:27" x14ac:dyDescent="0.3">
      <c r="W22" s="90"/>
      <c r="X22" s="90"/>
      <c r="Z22"/>
      <c r="AA22"/>
    </row>
    <row r="23" spans="1:27" x14ac:dyDescent="0.3">
      <c r="W23" s="90"/>
      <c r="X23" s="90"/>
      <c r="Z23"/>
      <c r="AA23"/>
    </row>
  </sheetData>
  <pageMargins left="0.70866141732283472" right="0.70866141732283472" top="0.78740157480314965" bottom="0.78740157480314965" header="0.31496062992125984" footer="0.31496062992125984"/>
  <pageSetup paperSize="9" scale="58" fitToHeight="0" orientation="portrait" r:id="rId1"/>
  <headerFooter>
    <oddHeader>&amp;C&amp;"-,Fett"&amp;20&amp;A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3"/>
  <sheetViews>
    <sheetView showGridLines="0" view="pageBreakPreview" zoomScaleNormal="100" zoomScaleSheetLayoutView="100" workbookViewId="0">
      <pane xSplit="3" ySplit="11" topLeftCell="D13" activePane="bottomRight" state="frozen"/>
      <selection pane="topRight" activeCell="D1" sqref="D1"/>
      <selection pane="bottomLeft" activeCell="A13" sqref="A13"/>
      <selection pane="bottomRight" activeCell="J70" sqref="J70"/>
    </sheetView>
  </sheetViews>
  <sheetFormatPr baseColWidth="10" defaultColWidth="12.375" defaultRowHeight="11.25" x14ac:dyDescent="0.3"/>
  <cols>
    <col min="1" max="2" width="1.875" style="48" customWidth="1"/>
    <col min="3" max="3" width="59.75" style="48" customWidth="1"/>
    <col min="4" max="17" width="11.125" style="48" customWidth="1"/>
    <col min="18" max="16384" width="12.375" style="48"/>
  </cols>
  <sheetData>
    <row r="1" spans="1:26" s="72" customFormat="1" ht="11.25" customHeight="1" x14ac:dyDescent="0.3"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26" s="70" customFormat="1" ht="11.25" customHeight="1" x14ac:dyDescent="0.3"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 t="s">
        <v>47</v>
      </c>
      <c r="Q2" s="71" t="s">
        <v>47</v>
      </c>
    </row>
    <row r="3" spans="1:26" s="41" customFormat="1" ht="11.25" customHeight="1" x14ac:dyDescent="0.3">
      <c r="A3" s="39"/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26" ht="3" customHeight="1" x14ac:dyDescent="0.3"/>
    <row r="5" spans="1:26" s="68" customFormat="1" ht="12.75" x14ac:dyDescent="0.3">
      <c r="B5" s="69" t="s">
        <v>48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26" s="62" customFormat="1" ht="12.75" x14ac:dyDescent="0.3">
      <c r="B6" s="67" t="s">
        <v>49</v>
      </c>
      <c r="C6" s="66"/>
      <c r="D6" s="65"/>
      <c r="E6" s="65"/>
      <c r="F6" s="65"/>
      <c r="G6" s="65"/>
      <c r="H6" s="65"/>
      <c r="I6" s="65"/>
      <c r="J6" s="65"/>
      <c r="K6" s="65"/>
      <c r="L6" s="74"/>
      <c r="M6" s="65"/>
      <c r="N6" s="65"/>
      <c r="O6" s="65"/>
      <c r="P6" s="65"/>
      <c r="Q6" s="65"/>
    </row>
    <row r="7" spans="1:26" s="62" customFormat="1" x14ac:dyDescent="0.3">
      <c r="B7" s="127"/>
      <c r="C7" s="127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3"/>
      <c r="S7" s="63"/>
      <c r="T7" s="63"/>
      <c r="U7" s="63"/>
      <c r="V7" s="63"/>
      <c r="W7" s="63"/>
      <c r="X7" s="63"/>
      <c r="Y7" s="63"/>
      <c r="Z7" s="63"/>
    </row>
    <row r="8" spans="1:26" ht="13.5" customHeight="1" x14ac:dyDescent="0.3">
      <c r="B8" s="128" t="s">
        <v>50</v>
      </c>
      <c r="C8" s="129"/>
      <c r="D8" s="76"/>
      <c r="E8" s="76"/>
      <c r="F8" s="76"/>
      <c r="G8" s="76"/>
      <c r="H8" s="76"/>
      <c r="I8" s="76"/>
      <c r="J8" s="76"/>
      <c r="K8" s="75" t="s">
        <v>51</v>
      </c>
      <c r="L8" s="76"/>
      <c r="M8" s="76"/>
      <c r="N8" s="76"/>
      <c r="O8" s="76"/>
      <c r="P8" s="76"/>
      <c r="Q8" s="76"/>
      <c r="R8" s="70"/>
      <c r="S8" s="70"/>
      <c r="T8" s="70"/>
      <c r="U8" s="70"/>
      <c r="V8" s="70"/>
      <c r="W8" s="70"/>
      <c r="X8" s="70"/>
      <c r="Y8" s="70"/>
      <c r="Z8" s="70"/>
    </row>
    <row r="9" spans="1:26" ht="12.75" customHeight="1" x14ac:dyDescent="0.3">
      <c r="B9" s="129"/>
      <c r="C9" s="129"/>
      <c r="R9" s="70"/>
      <c r="S9" s="70"/>
      <c r="T9" s="70"/>
      <c r="U9" s="70"/>
      <c r="V9" s="70"/>
      <c r="W9" s="70"/>
      <c r="X9" s="70"/>
      <c r="Y9" s="70"/>
      <c r="Z9" s="70"/>
    </row>
    <row r="10" spans="1:26" ht="12.75" customHeight="1" x14ac:dyDescent="0.3">
      <c r="B10" s="129"/>
      <c r="C10" s="129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4"/>
      <c r="O10" s="124"/>
      <c r="P10" s="124"/>
      <c r="Q10" s="124"/>
      <c r="R10" s="124"/>
      <c r="S10" s="124" t="s">
        <v>52</v>
      </c>
      <c r="T10" s="124" t="s">
        <v>52</v>
      </c>
      <c r="U10" s="124" t="s">
        <v>52</v>
      </c>
      <c r="V10" s="70"/>
      <c r="W10" s="70"/>
      <c r="X10" s="70"/>
      <c r="Y10" s="70"/>
      <c r="Z10" s="70"/>
    </row>
    <row r="11" spans="1:26" ht="12.75" customHeight="1" x14ac:dyDescent="0.3">
      <c r="B11" s="129"/>
      <c r="C11" s="129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5"/>
      <c r="O11" s="125"/>
      <c r="P11" s="125"/>
      <c r="Q11" s="125"/>
      <c r="R11" s="125"/>
      <c r="S11" s="125"/>
      <c r="T11" s="125"/>
      <c r="U11" s="125"/>
      <c r="V11" s="70"/>
      <c r="W11" s="70"/>
      <c r="X11" s="70"/>
      <c r="Y11" s="70"/>
      <c r="Z11" s="70"/>
    </row>
    <row r="12" spans="1:26" ht="12.75" customHeight="1" x14ac:dyDescent="0.2">
      <c r="A12" s="52"/>
      <c r="B12" s="42"/>
      <c r="C12" s="57"/>
      <c r="D12" s="61" t="s">
        <v>2</v>
      </c>
      <c r="E12" s="61" t="s">
        <v>3</v>
      </c>
      <c r="F12" s="61" t="s">
        <v>4</v>
      </c>
      <c r="G12" s="61" t="s">
        <v>5</v>
      </c>
      <c r="H12" s="61" t="s">
        <v>6</v>
      </c>
      <c r="I12" s="61" t="s">
        <v>7</v>
      </c>
      <c r="J12" s="61" t="s">
        <v>21</v>
      </c>
      <c r="K12" s="61" t="s">
        <v>34</v>
      </c>
      <c r="L12" s="61" t="s">
        <v>35</v>
      </c>
      <c r="M12" s="61" t="s">
        <v>36</v>
      </c>
      <c r="N12" s="61" t="s">
        <v>37</v>
      </c>
      <c r="O12" s="61" t="s">
        <v>38</v>
      </c>
      <c r="P12" s="61" t="s">
        <v>39</v>
      </c>
      <c r="Q12" s="61">
        <v>43678</v>
      </c>
      <c r="R12" s="91">
        <v>43709</v>
      </c>
      <c r="S12" s="91">
        <v>43739</v>
      </c>
      <c r="T12" s="113">
        <v>43770</v>
      </c>
      <c r="U12" s="116">
        <v>43800</v>
      </c>
      <c r="V12" s="70"/>
      <c r="W12" s="70"/>
      <c r="X12" s="70"/>
      <c r="Y12" s="70"/>
      <c r="Z12" s="70"/>
    </row>
    <row r="13" spans="1:26" s="60" customFormat="1" ht="12.75" customHeight="1" x14ac:dyDescent="0.3">
      <c r="A13" s="59"/>
      <c r="B13" s="79"/>
      <c r="C13" s="80" t="s">
        <v>40</v>
      </c>
      <c r="D13" s="81">
        <f t="shared" ref="D13:I13" si="0">D16+D15+D14+D17</f>
        <v>984</v>
      </c>
      <c r="E13" s="81">
        <f t="shared" si="0"/>
        <v>995</v>
      </c>
      <c r="F13" s="81">
        <f t="shared" si="0"/>
        <v>969</v>
      </c>
      <c r="G13" s="81">
        <f t="shared" si="0"/>
        <v>959</v>
      </c>
      <c r="H13" s="81">
        <f t="shared" si="0"/>
        <v>968</v>
      </c>
      <c r="I13" s="81">
        <f t="shared" si="0"/>
        <v>969</v>
      </c>
      <c r="J13" s="81">
        <f t="shared" ref="J13:U13" si="1">J16+J15+J14+J17</f>
        <v>668</v>
      </c>
      <c r="K13" s="81">
        <f t="shared" si="1"/>
        <v>700</v>
      </c>
      <c r="L13" s="81">
        <f t="shared" si="1"/>
        <v>743</v>
      </c>
      <c r="M13" s="81">
        <f t="shared" si="1"/>
        <v>816</v>
      </c>
      <c r="N13" s="81">
        <f t="shared" si="1"/>
        <v>862</v>
      </c>
      <c r="O13" s="81">
        <f t="shared" si="1"/>
        <v>890</v>
      </c>
      <c r="P13" s="81">
        <f t="shared" si="1"/>
        <v>903</v>
      </c>
      <c r="Q13" s="81">
        <f t="shared" si="1"/>
        <v>925</v>
      </c>
      <c r="R13" s="81">
        <f t="shared" si="1"/>
        <v>944</v>
      </c>
      <c r="S13" s="81">
        <f t="shared" si="1"/>
        <v>952</v>
      </c>
      <c r="T13" s="81">
        <f t="shared" si="1"/>
        <v>932</v>
      </c>
      <c r="U13" s="81">
        <f t="shared" si="1"/>
        <v>931</v>
      </c>
      <c r="V13" s="77"/>
      <c r="W13" s="77"/>
      <c r="X13" s="77"/>
      <c r="Y13" s="77"/>
      <c r="Z13" s="77"/>
    </row>
    <row r="14" spans="1:26" ht="12.75" customHeight="1" x14ac:dyDescent="0.3">
      <c r="A14" s="59"/>
      <c r="B14" s="42"/>
      <c r="C14" s="82" t="s">
        <v>75</v>
      </c>
      <c r="D14" s="83">
        <f>'Anteil LAG Hamburg'!C4</f>
        <v>398</v>
      </c>
      <c r="E14" s="83">
        <f>'Anteil LAG Hamburg'!D4</f>
        <v>401</v>
      </c>
      <c r="F14" s="83">
        <f>'Anteil LAG Hamburg'!E4</f>
        <v>390</v>
      </c>
      <c r="G14" s="83">
        <f>'Anteil LAG Hamburg'!F4</f>
        <v>384</v>
      </c>
      <c r="H14" s="83">
        <f>'Anteil LAG Hamburg'!G4</f>
        <v>393</v>
      </c>
      <c r="I14" s="83">
        <f>'Anteil LAG Hamburg'!H4</f>
        <v>416</v>
      </c>
      <c r="J14" s="83">
        <f>'Anteil LAG Hamburg'!I4</f>
        <v>397</v>
      </c>
      <c r="K14" s="83">
        <f>'Anteil LAG Hamburg'!J4</f>
        <v>367</v>
      </c>
      <c r="L14" s="83">
        <f>'Anteil LAG Hamburg'!K4</f>
        <v>343</v>
      </c>
      <c r="M14" s="83">
        <f>'Anteil LAG Hamburg'!L4</f>
        <v>314</v>
      </c>
      <c r="N14" s="83">
        <f>'Anteil LAG Hamburg'!M4</f>
        <v>284</v>
      </c>
      <c r="O14" s="83">
        <f>'Anteil LAG Hamburg'!N4</f>
        <v>253</v>
      </c>
      <c r="P14" s="83">
        <f>'Anteil LAG Hamburg'!O4</f>
        <v>224</v>
      </c>
      <c r="Q14" s="43">
        <v>209</v>
      </c>
      <c r="R14" s="43">
        <v>185</v>
      </c>
      <c r="S14" s="43">
        <v>171</v>
      </c>
      <c r="T14" s="43">
        <v>144</v>
      </c>
      <c r="U14" s="43">
        <v>121</v>
      </c>
      <c r="V14" s="70"/>
      <c r="W14" s="70"/>
      <c r="X14" s="70"/>
      <c r="Y14" s="70"/>
      <c r="Z14" s="70"/>
    </row>
    <row r="15" spans="1:26" ht="12.75" customHeight="1" x14ac:dyDescent="0.3">
      <c r="A15" s="52"/>
      <c r="B15" s="42"/>
      <c r="C15" s="82" t="s">
        <v>8</v>
      </c>
      <c r="D15" s="83">
        <f>'Anteil LAG Hamburg'!C5</f>
        <v>278</v>
      </c>
      <c r="E15" s="83">
        <f>'Anteil LAG Hamburg'!D5</f>
        <v>280</v>
      </c>
      <c r="F15" s="83">
        <f>'Anteil LAG Hamburg'!E5</f>
        <v>281</v>
      </c>
      <c r="G15" s="83">
        <f>'Anteil LAG Hamburg'!F5</f>
        <v>280</v>
      </c>
      <c r="H15" s="83">
        <f>'Anteil LAG Hamburg'!G5</f>
        <v>280</v>
      </c>
      <c r="I15" s="83">
        <f>'Anteil LAG Hamburg'!H5</f>
        <v>277</v>
      </c>
      <c r="J15" s="83">
        <f>'Anteil LAG Hamburg'!I5</f>
        <v>0</v>
      </c>
      <c r="K15" s="83">
        <f>'Anteil LAG Hamburg'!I5</f>
        <v>0</v>
      </c>
      <c r="L15" s="83">
        <f>'Anteil LAG Hamburg'!J5</f>
        <v>0</v>
      </c>
      <c r="M15" s="83">
        <f>'Anteil LAG Hamburg'!K5</f>
        <v>0</v>
      </c>
      <c r="N15" s="83">
        <f>'Anteil LAG Hamburg'!L5</f>
        <v>0</v>
      </c>
      <c r="O15" s="83">
        <f>'Anteil LAG Hamburg'!M5</f>
        <v>0</v>
      </c>
      <c r="P15" s="83">
        <f>'Anteil LAG Hamburg'!N5</f>
        <v>0</v>
      </c>
      <c r="Q15" s="83">
        <f>'Anteil LAG Hamburg'!O5</f>
        <v>0</v>
      </c>
      <c r="R15" s="83">
        <f>'Anteil LAG Hamburg'!P5</f>
        <v>0</v>
      </c>
      <c r="S15" s="83">
        <f>'Anteil LAG Hamburg'!Q5</f>
        <v>0</v>
      </c>
      <c r="T15" s="83">
        <f>'Anteil LAG Hamburg'!R5</f>
        <v>0</v>
      </c>
      <c r="U15" s="83"/>
    </row>
    <row r="16" spans="1:26" ht="12.75" customHeight="1" x14ac:dyDescent="0.3">
      <c r="A16" s="59"/>
      <c r="B16" s="42"/>
      <c r="C16" s="82" t="s">
        <v>76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f>'Anteil LAG Hamburg'!I6</f>
        <v>24</v>
      </c>
      <c r="K16" s="83">
        <f>'Anteil LAG Hamburg'!J6</f>
        <v>77</v>
      </c>
      <c r="L16" s="83">
        <f>'Anteil LAG Hamburg'!K6</f>
        <v>129</v>
      </c>
      <c r="M16" s="83">
        <f>'Anteil LAG Hamburg'!L6</f>
        <v>213</v>
      </c>
      <c r="N16" s="83">
        <f>'Anteil LAG Hamburg'!M6</f>
        <v>268</v>
      </c>
      <c r="O16" s="83">
        <f>'Anteil LAG Hamburg'!N6</f>
        <v>332</v>
      </c>
      <c r="P16" s="83">
        <f>'Anteil LAG Hamburg'!O6</f>
        <v>375</v>
      </c>
      <c r="Q16" s="43">
        <v>427</v>
      </c>
      <c r="R16" s="43">
        <v>484</v>
      </c>
      <c r="S16" s="43">
        <v>523</v>
      </c>
      <c r="T16" s="43">
        <v>551</v>
      </c>
      <c r="U16" s="43">
        <v>581</v>
      </c>
      <c r="V16" s="70"/>
      <c r="W16" s="70"/>
      <c r="X16" s="70"/>
      <c r="Y16" s="70"/>
      <c r="Z16" s="70"/>
    </row>
    <row r="17" spans="1:26" ht="12.75" customHeight="1" x14ac:dyDescent="0.3">
      <c r="A17" s="59"/>
      <c r="B17" s="42"/>
      <c r="C17" s="84" t="s">
        <v>74</v>
      </c>
      <c r="D17" s="30">
        <v>308</v>
      </c>
      <c r="E17" s="30">
        <v>314</v>
      </c>
      <c r="F17" s="30">
        <v>298</v>
      </c>
      <c r="G17" s="30">
        <v>295</v>
      </c>
      <c r="H17" s="30">
        <v>295</v>
      </c>
      <c r="I17" s="30">
        <v>276</v>
      </c>
      <c r="J17" s="30">
        <f>S53</f>
        <v>247</v>
      </c>
      <c r="K17" s="30">
        <f>S54</f>
        <v>256</v>
      </c>
      <c r="L17" s="30">
        <f>S55</f>
        <v>271</v>
      </c>
      <c r="M17" s="30">
        <f>S56</f>
        <v>289</v>
      </c>
      <c r="N17" s="30">
        <f>S57</f>
        <v>310</v>
      </c>
      <c r="O17" s="30">
        <f>S58</f>
        <v>305</v>
      </c>
      <c r="P17" s="30">
        <f>S59</f>
        <v>304</v>
      </c>
      <c r="Q17" s="30">
        <f>S60</f>
        <v>289</v>
      </c>
      <c r="R17" s="30">
        <f>S61</f>
        <v>275</v>
      </c>
      <c r="S17" s="30">
        <f>S62</f>
        <v>258</v>
      </c>
      <c r="T17" s="30">
        <f>S63</f>
        <v>237</v>
      </c>
      <c r="U17" s="30">
        <f>S64</f>
        <v>229</v>
      </c>
      <c r="V17" s="70"/>
      <c r="W17" s="70"/>
      <c r="X17" s="70"/>
      <c r="Y17" s="70"/>
      <c r="Z17" s="70"/>
    </row>
    <row r="18" spans="1:26" ht="12.75" customHeight="1" x14ac:dyDescent="0.3">
      <c r="A18" s="59"/>
      <c r="B18" s="58"/>
      <c r="C18" s="57" t="s">
        <v>72</v>
      </c>
      <c r="D18" s="43">
        <v>1500</v>
      </c>
      <c r="E18" s="43">
        <v>1500</v>
      </c>
      <c r="F18" s="43">
        <v>1500</v>
      </c>
      <c r="G18" s="43">
        <v>1500</v>
      </c>
      <c r="H18" s="43">
        <v>1500</v>
      </c>
      <c r="I18" s="43">
        <v>1500</v>
      </c>
      <c r="J18" s="43">
        <v>1500</v>
      </c>
      <c r="K18" s="43">
        <v>1500</v>
      </c>
      <c r="L18" s="43">
        <v>1500</v>
      </c>
      <c r="M18" s="43">
        <v>1500</v>
      </c>
      <c r="N18" s="43">
        <v>1500</v>
      </c>
      <c r="O18" s="43">
        <v>1500</v>
      </c>
      <c r="P18" s="43">
        <v>1500</v>
      </c>
      <c r="Q18" s="43">
        <v>1500</v>
      </c>
      <c r="R18" s="43">
        <v>1500</v>
      </c>
      <c r="S18" s="43">
        <v>1500</v>
      </c>
      <c r="T18" s="43">
        <v>1500</v>
      </c>
      <c r="U18" s="43">
        <v>1500</v>
      </c>
    </row>
    <row r="19" spans="1:26" ht="12.75" customHeight="1" x14ac:dyDescent="0.3">
      <c r="A19" s="59"/>
      <c r="B19" s="58"/>
      <c r="C19" s="57"/>
      <c r="D19" s="43">
        <v>1500</v>
      </c>
      <c r="E19" s="43">
        <v>1500</v>
      </c>
      <c r="F19" s="43">
        <v>1500</v>
      </c>
      <c r="G19" s="43">
        <v>1500</v>
      </c>
      <c r="H19" s="43">
        <v>1500</v>
      </c>
      <c r="I19" s="43">
        <v>1500</v>
      </c>
      <c r="J19" s="43">
        <v>1500</v>
      </c>
      <c r="K19" s="43">
        <v>1500</v>
      </c>
      <c r="L19" s="43">
        <v>1500</v>
      </c>
      <c r="M19" s="43">
        <v>1500</v>
      </c>
      <c r="N19" s="43">
        <v>1500</v>
      </c>
      <c r="O19" s="43">
        <v>1500</v>
      </c>
      <c r="P19" s="43">
        <v>1500</v>
      </c>
      <c r="Q19" s="43">
        <v>1500</v>
      </c>
      <c r="R19" s="43">
        <v>1500</v>
      </c>
      <c r="S19" s="43">
        <v>1500</v>
      </c>
      <c r="T19" s="43">
        <v>1500</v>
      </c>
      <c r="U19" s="43">
        <v>1500</v>
      </c>
    </row>
    <row r="20" spans="1:26" ht="13.5" customHeight="1" x14ac:dyDescent="0.3">
      <c r="A20" s="52"/>
      <c r="B20" s="58"/>
      <c r="C20" s="57"/>
      <c r="D20" s="43"/>
      <c r="E20" s="43"/>
      <c r="F20" s="43"/>
      <c r="G20" s="43"/>
      <c r="H20" s="43"/>
      <c r="I20" s="43"/>
    </row>
    <row r="21" spans="1:26" s="54" customFormat="1" ht="0.75" customHeight="1" x14ac:dyDescent="0.3">
      <c r="A21" s="52"/>
      <c r="B21" s="56"/>
      <c r="C21" s="4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26" s="52" customFormat="1" ht="13.5" customHeight="1" x14ac:dyDescent="0.3">
      <c r="B22" s="45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78"/>
      <c r="Q22" s="78"/>
    </row>
    <row r="23" spans="1:26" ht="20.25" hidden="1" customHeight="1" x14ac:dyDescent="0.3"/>
    <row r="24" spans="1:26" ht="20.25" customHeight="1" x14ac:dyDescent="0.3"/>
    <row r="25" spans="1:26" s="46" customFormat="1" ht="12.75" hidden="1" customHeight="1" x14ac:dyDescent="0.3"/>
    <row r="26" spans="1:26" s="46" customFormat="1" ht="12.75" customHeight="1" x14ac:dyDescent="0.3"/>
    <row r="27" spans="1:26" s="46" customFormat="1" ht="3" customHeight="1" x14ac:dyDescent="0.3"/>
    <row r="28" spans="1:26" s="46" customFormat="1" ht="12.75" customHeight="1" x14ac:dyDescent="0.3"/>
    <row r="29" spans="1:26" s="46" customFormat="1" ht="12.75" customHeight="1" x14ac:dyDescent="0.3"/>
    <row r="30" spans="1:26" s="46" customFormat="1" ht="12.75" customHeight="1" x14ac:dyDescent="0.3"/>
    <row r="31" spans="1:26" s="46" customFormat="1" ht="12.75" customHeight="1" x14ac:dyDescent="0.3"/>
    <row r="32" spans="1:26" s="46" customFormat="1" ht="12.75" hidden="1" customHeight="1" x14ac:dyDescent="0.3"/>
    <row r="33" spans="2:22" s="46" customFormat="1" ht="12.75" hidden="1" customHeight="1" x14ac:dyDescent="0.3">
      <c r="B33" s="51"/>
      <c r="C33" s="47"/>
    </row>
    <row r="34" spans="2:22" s="46" customFormat="1" ht="12.75" customHeight="1" x14ac:dyDescent="0.3">
      <c r="P34" s="109" t="s">
        <v>53</v>
      </c>
      <c r="Q34" s="109" t="s">
        <v>70</v>
      </c>
      <c r="R34" s="109" t="s">
        <v>69</v>
      </c>
      <c r="S34" s="109" t="s">
        <v>71</v>
      </c>
    </row>
    <row r="35" spans="2:22" s="46" customFormat="1" ht="12.75" hidden="1" customHeight="1" x14ac:dyDescent="0.3">
      <c r="P35" s="86"/>
      <c r="Q35" s="86"/>
      <c r="R35" s="86"/>
      <c r="S35" s="86"/>
    </row>
    <row r="36" spans="2:22" s="46" customFormat="1" ht="12.75" hidden="1" customHeight="1" x14ac:dyDescent="0.3">
      <c r="B36" s="50"/>
      <c r="P36" s="86"/>
      <c r="Q36" s="86"/>
      <c r="R36" s="86"/>
      <c r="S36" s="86"/>
    </row>
    <row r="37" spans="2:22" ht="12.75" hidden="1" customHeight="1" x14ac:dyDescent="0.3">
      <c r="P37" s="87"/>
      <c r="Q37" s="87"/>
      <c r="R37" s="87"/>
      <c r="S37" s="87"/>
    </row>
    <row r="38" spans="2:22" hidden="1" x14ac:dyDescent="0.3">
      <c r="P38" s="87"/>
      <c r="Q38" s="87"/>
      <c r="R38" s="87"/>
      <c r="S38" s="87"/>
    </row>
    <row r="39" spans="2:22" hidden="1" x14ac:dyDescent="0.3">
      <c r="B39" s="46"/>
      <c r="P39" s="87"/>
      <c r="Q39" s="87"/>
      <c r="R39" s="87"/>
      <c r="S39" s="87"/>
    </row>
    <row r="40" spans="2:22" hidden="1" x14ac:dyDescent="0.3">
      <c r="P40" s="87"/>
      <c r="Q40" s="87"/>
      <c r="R40" s="87"/>
      <c r="S40" s="87"/>
    </row>
    <row r="41" spans="2:22" hidden="1" x14ac:dyDescent="0.3">
      <c r="P41" s="87"/>
      <c r="Q41" s="87"/>
      <c r="R41" s="87"/>
      <c r="S41" s="87"/>
    </row>
    <row r="42" spans="2:22" hidden="1" x14ac:dyDescent="0.3">
      <c r="P42" s="87"/>
      <c r="Q42" s="87"/>
      <c r="R42" s="87"/>
      <c r="S42" s="87"/>
    </row>
    <row r="43" spans="2:22" hidden="1" x14ac:dyDescent="0.3"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88"/>
      <c r="Q43" s="88"/>
      <c r="R43" s="88"/>
      <c r="S43" s="88"/>
      <c r="T43" s="49"/>
      <c r="U43" s="49"/>
      <c r="V43" s="49"/>
    </row>
    <row r="44" spans="2:22" hidden="1" x14ac:dyDescent="0.3">
      <c r="P44" s="87"/>
      <c r="Q44" s="87"/>
      <c r="R44" s="87"/>
      <c r="S44" s="87"/>
    </row>
    <row r="45" spans="2:22" hidden="1" x14ac:dyDescent="0.3">
      <c r="P45" s="87"/>
      <c r="Q45" s="87"/>
      <c r="R45" s="87"/>
      <c r="S45" s="87"/>
    </row>
    <row r="46" spans="2:22" hidden="1" x14ac:dyDescent="0.3">
      <c r="P46" s="87"/>
      <c r="Q46" s="87"/>
      <c r="R46" s="87"/>
      <c r="S46" s="87"/>
    </row>
    <row r="47" spans="2:22" hidden="1" x14ac:dyDescent="0.3">
      <c r="P47" s="87"/>
      <c r="Q47" s="87"/>
      <c r="R47" s="87"/>
      <c r="S47" s="87"/>
    </row>
    <row r="48" spans="2:22" hidden="1" x14ac:dyDescent="0.3">
      <c r="P48" s="87"/>
      <c r="Q48" s="87"/>
      <c r="R48" s="87"/>
      <c r="S48" s="87"/>
    </row>
    <row r="49" spans="16:22" hidden="1" x14ac:dyDescent="0.3">
      <c r="P49" s="87"/>
      <c r="Q49" s="87"/>
      <c r="R49" s="87"/>
      <c r="S49" s="87"/>
    </row>
    <row r="50" spans="16:22" hidden="1" x14ac:dyDescent="0.3">
      <c r="P50" s="87"/>
      <c r="Q50" s="87"/>
      <c r="R50" s="87"/>
      <c r="S50" s="87"/>
    </row>
    <row r="51" spans="16:22" hidden="1" x14ac:dyDescent="0.3">
      <c r="P51" s="87"/>
      <c r="Q51" s="87"/>
      <c r="R51" s="87"/>
      <c r="S51" s="87"/>
    </row>
    <row r="52" spans="16:22" hidden="1" x14ac:dyDescent="0.3">
      <c r="P52" s="87"/>
      <c r="Q52" s="87"/>
      <c r="R52" s="87"/>
      <c r="S52" s="87"/>
    </row>
    <row r="53" spans="16:22" ht="15" x14ac:dyDescent="0.3">
      <c r="P53" s="89" t="s">
        <v>54</v>
      </c>
      <c r="Q53" s="87">
        <v>222</v>
      </c>
      <c r="R53" s="87">
        <v>25</v>
      </c>
      <c r="S53" s="87">
        <f>SUM(Q53:R53)</f>
        <v>247</v>
      </c>
    </row>
    <row r="54" spans="16:22" ht="16.5" x14ac:dyDescent="0.25">
      <c r="P54" s="89" t="s">
        <v>55</v>
      </c>
      <c r="Q54" s="87">
        <v>232</v>
      </c>
      <c r="R54" s="87">
        <v>24</v>
      </c>
      <c r="S54" s="87">
        <f t="shared" ref="S54:S60" si="2">SUM(Q54:R54)</f>
        <v>256</v>
      </c>
      <c r="U54" s="85"/>
      <c r="V54" s="85"/>
    </row>
    <row r="55" spans="16:22" ht="15" x14ac:dyDescent="0.3">
      <c r="P55" s="89" t="s">
        <v>56</v>
      </c>
      <c r="Q55" s="87">
        <v>245</v>
      </c>
      <c r="R55" s="87">
        <v>26</v>
      </c>
      <c r="S55" s="87">
        <f t="shared" si="2"/>
        <v>271</v>
      </c>
    </row>
    <row r="56" spans="16:22" ht="15" x14ac:dyDescent="0.3">
      <c r="P56" s="89" t="s">
        <v>57</v>
      </c>
      <c r="Q56" s="87">
        <v>263</v>
      </c>
      <c r="R56" s="87">
        <v>26</v>
      </c>
      <c r="S56" s="87">
        <f t="shared" si="2"/>
        <v>289</v>
      </c>
    </row>
    <row r="57" spans="16:22" ht="15" x14ac:dyDescent="0.3">
      <c r="P57" s="89" t="s">
        <v>58</v>
      </c>
      <c r="Q57" s="87">
        <v>284</v>
      </c>
      <c r="R57" s="87">
        <v>26</v>
      </c>
      <c r="S57" s="87">
        <f t="shared" si="2"/>
        <v>310</v>
      </c>
    </row>
    <row r="58" spans="16:22" ht="15" x14ac:dyDescent="0.3">
      <c r="P58" s="89" t="s">
        <v>59</v>
      </c>
      <c r="Q58" s="87">
        <v>284</v>
      </c>
      <c r="R58" s="87">
        <v>21</v>
      </c>
      <c r="S58" s="87">
        <f t="shared" si="2"/>
        <v>305</v>
      </c>
    </row>
    <row r="59" spans="16:22" ht="15" x14ac:dyDescent="0.3">
      <c r="P59" s="89" t="s">
        <v>60</v>
      </c>
      <c r="Q59" s="87">
        <v>282</v>
      </c>
      <c r="R59" s="87">
        <v>22</v>
      </c>
      <c r="S59" s="87">
        <f t="shared" si="2"/>
        <v>304</v>
      </c>
      <c r="V59" s="115"/>
    </row>
    <row r="60" spans="16:22" ht="15" x14ac:dyDescent="0.3">
      <c r="P60" s="89" t="s">
        <v>61</v>
      </c>
      <c r="Q60" s="87">
        <v>269</v>
      </c>
      <c r="R60" s="87">
        <v>20</v>
      </c>
      <c r="S60" s="87">
        <f t="shared" si="2"/>
        <v>289</v>
      </c>
      <c r="V60" s="115"/>
    </row>
    <row r="61" spans="16:22" ht="15" x14ac:dyDescent="0.3">
      <c r="P61" s="89" t="s">
        <v>62</v>
      </c>
      <c r="Q61" s="87">
        <v>257</v>
      </c>
      <c r="R61" s="87">
        <v>18</v>
      </c>
      <c r="S61" s="87">
        <f t="shared" ref="S61:S68" si="3">SUM(Q61:R61)</f>
        <v>275</v>
      </c>
      <c r="V61" s="115"/>
    </row>
    <row r="62" spans="16:22" ht="15" x14ac:dyDescent="0.3">
      <c r="P62" s="89" t="s">
        <v>63</v>
      </c>
      <c r="Q62" s="87">
        <v>243</v>
      </c>
      <c r="R62" s="87">
        <v>15</v>
      </c>
      <c r="S62" s="87">
        <f t="shared" si="3"/>
        <v>258</v>
      </c>
      <c r="V62" s="115"/>
    </row>
    <row r="63" spans="16:22" ht="15" x14ac:dyDescent="0.3">
      <c r="P63" s="89" t="s">
        <v>77</v>
      </c>
      <c r="Q63" s="87">
        <v>222</v>
      </c>
      <c r="R63" s="87">
        <v>15</v>
      </c>
      <c r="S63" s="87">
        <f t="shared" si="3"/>
        <v>237</v>
      </c>
      <c r="V63" s="115"/>
    </row>
    <row r="64" spans="16:22" ht="15" x14ac:dyDescent="0.3">
      <c r="P64" s="89" t="s">
        <v>78</v>
      </c>
      <c r="Q64" s="87">
        <v>215</v>
      </c>
      <c r="R64" s="87">
        <v>14</v>
      </c>
      <c r="S64" s="87">
        <f t="shared" si="3"/>
        <v>229</v>
      </c>
      <c r="V64" s="115"/>
    </row>
    <row r="65" spans="16:19" ht="15" x14ac:dyDescent="0.3">
      <c r="P65" s="89" t="s">
        <v>54</v>
      </c>
      <c r="Q65" s="87"/>
      <c r="R65" s="87">
        <v>9</v>
      </c>
      <c r="S65" s="87">
        <f t="shared" si="3"/>
        <v>9</v>
      </c>
    </row>
    <row r="66" spans="16:19" ht="15" x14ac:dyDescent="0.3">
      <c r="P66" s="89" t="s">
        <v>55</v>
      </c>
      <c r="Q66" s="87"/>
      <c r="R66" s="87">
        <v>7</v>
      </c>
      <c r="S66" s="87">
        <f t="shared" si="3"/>
        <v>7</v>
      </c>
    </row>
    <row r="67" spans="16:19" ht="15" x14ac:dyDescent="0.3">
      <c r="P67" s="89" t="s">
        <v>56</v>
      </c>
      <c r="Q67" s="87"/>
      <c r="R67" s="87">
        <v>5</v>
      </c>
      <c r="S67" s="87">
        <f t="shared" si="3"/>
        <v>5</v>
      </c>
    </row>
    <row r="68" spans="16:19" ht="15" x14ac:dyDescent="0.3">
      <c r="P68" s="89" t="s">
        <v>57</v>
      </c>
      <c r="Q68" s="87"/>
      <c r="R68" s="87">
        <v>4</v>
      </c>
      <c r="S68" s="87">
        <f t="shared" si="3"/>
        <v>4</v>
      </c>
    </row>
    <row r="69" spans="16:19" ht="15" x14ac:dyDescent="0.3">
      <c r="P69" s="110"/>
    </row>
    <row r="70" spans="16:19" ht="15" x14ac:dyDescent="0.3">
      <c r="P70" s="110"/>
    </row>
    <row r="93" spans="13:13" ht="16.5" x14ac:dyDescent="0.3">
      <c r="M93" s="112" t="s">
        <v>73</v>
      </c>
    </row>
  </sheetData>
  <mergeCells count="20">
    <mergeCell ref="M10:M11"/>
    <mergeCell ref="P10:P11"/>
    <mergeCell ref="G10:G11"/>
    <mergeCell ref="B7:C7"/>
    <mergeCell ref="B8:C11"/>
    <mergeCell ref="D10:D11"/>
    <mergeCell ref="E10:E11"/>
    <mergeCell ref="F10:F11"/>
    <mergeCell ref="H10:H11"/>
    <mergeCell ref="I10:I11"/>
    <mergeCell ref="J10:J11"/>
    <mergeCell ref="K10:K11"/>
    <mergeCell ref="L10:L11"/>
    <mergeCell ref="R10:R11"/>
    <mergeCell ref="S10:S11"/>
    <mergeCell ref="T10:T11"/>
    <mergeCell ref="U10:U11"/>
    <mergeCell ref="N10:N11"/>
    <mergeCell ref="O10:O11"/>
    <mergeCell ref="Q10:Q11"/>
  </mergeCells>
  <printOptions horizontalCentered="1"/>
  <pageMargins left="0.19685039370078741" right="0.23622047244094491" top="0.19685039370078741" bottom="0.19685039370078741" header="0.19685039370078741" footer="0.19685039370078741"/>
  <pageSetup paperSize="9" scale="94" fitToWidth="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view="pageBreakPreview" zoomScale="60" zoomScaleNormal="115" workbookViewId="0">
      <selection activeCell="J30" sqref="J30"/>
    </sheetView>
  </sheetViews>
  <sheetFormatPr baseColWidth="10" defaultRowHeight="16.5" x14ac:dyDescent="0.3"/>
  <cols>
    <col min="1" max="1" width="24.875" bestFit="1" customWidth="1"/>
  </cols>
  <sheetData>
    <row r="1" s="90" customFormat="1" ht="22.5" customHeight="1" x14ac:dyDescent="0.3"/>
    <row r="2" s="90" customFormat="1" ht="22.5" customHeight="1" x14ac:dyDescent="0.3"/>
    <row r="3" s="90" customFormat="1" ht="22.5" customHeight="1" x14ac:dyDescent="0.3"/>
    <row r="4" s="90" customFormat="1" ht="22.5" customHeight="1" x14ac:dyDescent="0.3"/>
    <row r="5" s="90" customFormat="1" ht="22.5" customHeight="1" x14ac:dyDescent="0.3"/>
    <row r="6" s="90" customFormat="1" ht="22.5" customHeight="1" x14ac:dyDescent="0.3"/>
    <row r="7" s="90" customFormat="1" ht="22.5" customHeight="1" x14ac:dyDescent="0.3"/>
    <row r="8" s="90" customFormat="1" ht="22.5" customHeight="1" x14ac:dyDescent="0.3"/>
    <row r="9" s="90" customFormat="1" ht="22.5" customHeight="1" x14ac:dyDescent="0.3"/>
    <row r="10" s="90" customFormat="1" ht="22.5" customHeight="1" x14ac:dyDescent="0.3"/>
    <row r="11" s="90" customFormat="1" ht="22.5" customHeight="1" x14ac:dyDescent="0.3"/>
    <row r="12" s="90" customFormat="1" ht="22.5" customHeight="1" x14ac:dyDescent="0.3"/>
    <row r="13" s="90" customFormat="1" ht="22.5" customHeight="1" x14ac:dyDescent="0.3"/>
    <row r="14" s="90" customFormat="1" ht="22.5" customHeight="1" x14ac:dyDescent="0.3"/>
    <row r="15" s="90" customFormat="1" ht="22.5" customHeight="1" x14ac:dyDescent="0.3"/>
    <row r="16" s="90" customFormat="1" ht="22.5" customHeight="1" x14ac:dyDescent="0.3"/>
    <row r="17" spans="1:16" s="90" customFormat="1" x14ac:dyDescent="0.3">
      <c r="A17" s="130" t="s">
        <v>68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</row>
    <row r="18" spans="1:16" x14ac:dyDescent="0.3">
      <c r="A18" t="s">
        <v>79</v>
      </c>
      <c r="B18" s="117">
        <v>43466</v>
      </c>
      <c r="C18" s="117">
        <v>43497</v>
      </c>
      <c r="D18" s="117">
        <v>43525</v>
      </c>
      <c r="E18" s="117">
        <v>43556</v>
      </c>
      <c r="F18" s="117">
        <v>43586</v>
      </c>
      <c r="G18" s="117">
        <v>43617</v>
      </c>
      <c r="H18" s="117">
        <v>43647</v>
      </c>
      <c r="I18" s="117">
        <v>43678</v>
      </c>
      <c r="J18" s="117">
        <v>43709</v>
      </c>
      <c r="K18" s="117">
        <v>43739</v>
      </c>
      <c r="L18" s="117">
        <v>43770</v>
      </c>
      <c r="M18" s="117">
        <v>43800</v>
      </c>
    </row>
    <row r="19" spans="1:16" x14ac:dyDescent="0.3">
      <c r="A19" t="s">
        <v>51</v>
      </c>
      <c r="B19">
        <f>'Hamburg inkl. Staffel'!J16</f>
        <v>24</v>
      </c>
      <c r="C19" s="90">
        <f>'Hamburg inkl. Staffel'!K16</f>
        <v>77</v>
      </c>
      <c r="D19" s="90">
        <f>'Hamburg inkl. Staffel'!L16</f>
        <v>129</v>
      </c>
      <c r="E19" s="90">
        <f>'Hamburg inkl. Staffel'!M16</f>
        <v>213</v>
      </c>
      <c r="F19" s="90">
        <f>'Hamburg inkl. Staffel'!N16</f>
        <v>268</v>
      </c>
      <c r="G19" s="90">
        <f>'Hamburg inkl. Staffel'!O16</f>
        <v>332</v>
      </c>
      <c r="H19" s="90">
        <f>'Hamburg inkl. Staffel'!P16</f>
        <v>375</v>
      </c>
      <c r="I19" s="90">
        <f>'Hamburg inkl. Staffel'!Q16</f>
        <v>427</v>
      </c>
      <c r="J19" s="90">
        <f>'Hamburg inkl. Staffel'!R16</f>
        <v>484</v>
      </c>
      <c r="K19" s="90">
        <f>'Hamburg inkl. Staffel'!S16</f>
        <v>523</v>
      </c>
      <c r="L19" s="90">
        <f>'Hamburg inkl. Staffel'!T16</f>
        <v>551</v>
      </c>
      <c r="M19">
        <v>581</v>
      </c>
    </row>
    <row r="20" spans="1:16" x14ac:dyDescent="0.3">
      <c r="A20" t="s">
        <v>81</v>
      </c>
      <c r="B20" s="43">
        <f>B22</f>
        <v>24</v>
      </c>
      <c r="C20" s="43">
        <f>B20+C22</f>
        <v>77</v>
      </c>
      <c r="D20" s="43">
        <f t="shared" ref="D20:L20" si="0">C20+D22</f>
        <v>131</v>
      </c>
      <c r="E20" s="43">
        <f t="shared" si="0"/>
        <v>217</v>
      </c>
      <c r="F20" s="43">
        <f t="shared" si="0"/>
        <v>272</v>
      </c>
      <c r="G20" s="43">
        <f t="shared" si="0"/>
        <v>340</v>
      </c>
      <c r="H20" s="43">
        <f t="shared" si="0"/>
        <v>388</v>
      </c>
      <c r="I20" s="43">
        <f t="shared" si="0"/>
        <v>448</v>
      </c>
      <c r="J20" s="43">
        <f t="shared" si="0"/>
        <v>514</v>
      </c>
      <c r="K20" s="43">
        <f t="shared" si="0"/>
        <v>566</v>
      </c>
      <c r="L20" s="43">
        <f t="shared" si="0"/>
        <v>609</v>
      </c>
      <c r="M20" s="43">
        <f>L20+M22</f>
        <v>647</v>
      </c>
      <c r="N20" s="43"/>
      <c r="O20" s="43"/>
      <c r="P20" s="43"/>
    </row>
    <row r="21" spans="1:16" s="90" customFormat="1" x14ac:dyDescent="0.3">
      <c r="A21" s="90" t="s">
        <v>82</v>
      </c>
      <c r="B21" s="43">
        <f>B20-B19</f>
        <v>0</v>
      </c>
      <c r="C21" s="43">
        <f t="shared" ref="C21:L21" si="1">C20-C19</f>
        <v>0</v>
      </c>
      <c r="D21" s="43">
        <f t="shared" si="1"/>
        <v>2</v>
      </c>
      <c r="E21" s="43">
        <f t="shared" si="1"/>
        <v>4</v>
      </c>
      <c r="F21" s="43">
        <f t="shared" si="1"/>
        <v>4</v>
      </c>
      <c r="G21" s="43">
        <f t="shared" si="1"/>
        <v>8</v>
      </c>
      <c r="H21" s="43">
        <f t="shared" si="1"/>
        <v>13</v>
      </c>
      <c r="I21" s="43">
        <f t="shared" si="1"/>
        <v>21</v>
      </c>
      <c r="J21" s="43">
        <f t="shared" si="1"/>
        <v>30</v>
      </c>
      <c r="K21" s="43">
        <f t="shared" si="1"/>
        <v>43</v>
      </c>
      <c r="L21" s="43">
        <f t="shared" si="1"/>
        <v>58</v>
      </c>
      <c r="M21" s="43">
        <f>M20-M19</f>
        <v>66</v>
      </c>
      <c r="N21" s="118"/>
      <c r="O21" s="118"/>
      <c r="P21" s="118"/>
    </row>
    <row r="22" spans="1:16" x14ac:dyDescent="0.3">
      <c r="A22" t="s">
        <v>80</v>
      </c>
      <c r="B22" s="43">
        <v>24</v>
      </c>
      <c r="C22" s="43">
        <v>53</v>
      </c>
      <c r="D22" s="43">
        <v>54</v>
      </c>
      <c r="E22" s="43">
        <v>86</v>
      </c>
      <c r="F22" s="43">
        <v>55</v>
      </c>
      <c r="G22" s="43">
        <v>68</v>
      </c>
      <c r="H22" s="43">
        <v>48</v>
      </c>
      <c r="I22" s="43">
        <v>60</v>
      </c>
      <c r="J22" s="43">
        <v>66</v>
      </c>
      <c r="K22" s="43">
        <v>52</v>
      </c>
      <c r="L22" s="43">
        <v>43</v>
      </c>
      <c r="M22" s="43">
        <v>38</v>
      </c>
    </row>
    <row r="23" spans="1:16" x14ac:dyDescent="0.3">
      <c r="A23" t="s">
        <v>83</v>
      </c>
      <c r="B23" s="111">
        <f>B21/B19</f>
        <v>0</v>
      </c>
      <c r="C23" s="111">
        <f t="shared" ref="C23:L23" si="2">C21/C19</f>
        <v>0</v>
      </c>
      <c r="D23" s="111">
        <f t="shared" si="2"/>
        <v>1.5503875968992248E-2</v>
      </c>
      <c r="E23" s="111">
        <f t="shared" si="2"/>
        <v>1.8779342723004695E-2</v>
      </c>
      <c r="F23" s="111">
        <f t="shared" si="2"/>
        <v>1.4925373134328358E-2</v>
      </c>
      <c r="G23" s="111">
        <f t="shared" si="2"/>
        <v>2.4096385542168676E-2</v>
      </c>
      <c r="H23" s="111">
        <f t="shared" si="2"/>
        <v>3.4666666666666665E-2</v>
      </c>
      <c r="I23" s="111">
        <f t="shared" si="2"/>
        <v>4.9180327868852458E-2</v>
      </c>
      <c r="J23" s="111">
        <f t="shared" si="2"/>
        <v>6.1983471074380167E-2</v>
      </c>
      <c r="K23" s="111">
        <f t="shared" si="2"/>
        <v>8.2217973231357558E-2</v>
      </c>
      <c r="L23" s="111">
        <f t="shared" si="2"/>
        <v>0.10526315789473684</v>
      </c>
      <c r="M23" s="123">
        <f>M21/M19</f>
        <v>0.11359724612736662</v>
      </c>
    </row>
    <row r="25" spans="1:16" x14ac:dyDescent="0.3">
      <c r="B25" s="117">
        <v>43466</v>
      </c>
      <c r="C25" s="117">
        <v>43497</v>
      </c>
      <c r="D25" s="117">
        <v>43525</v>
      </c>
      <c r="E25" s="117">
        <v>43556</v>
      </c>
      <c r="F25" s="117">
        <v>43586</v>
      </c>
      <c r="G25" s="117">
        <v>43617</v>
      </c>
      <c r="H25" s="117">
        <v>43647</v>
      </c>
      <c r="I25" s="117">
        <v>43678</v>
      </c>
      <c r="J25" s="117">
        <v>43709</v>
      </c>
      <c r="K25" s="117">
        <v>43739</v>
      </c>
      <c r="L25" s="117">
        <v>43770</v>
      </c>
      <c r="M25" s="117">
        <v>43800</v>
      </c>
    </row>
    <row r="26" spans="1:16" x14ac:dyDescent="0.3">
      <c r="A26" t="s">
        <v>84</v>
      </c>
      <c r="B26" s="29">
        <v>0</v>
      </c>
      <c r="C26" s="29">
        <f>C21-B21</f>
        <v>0</v>
      </c>
      <c r="D26" s="29">
        <f>D21-C21</f>
        <v>2</v>
      </c>
      <c r="E26" s="29">
        <f t="shared" ref="E26:M26" si="3">E21-D21</f>
        <v>2</v>
      </c>
      <c r="F26" s="29">
        <f t="shared" si="3"/>
        <v>0</v>
      </c>
      <c r="G26" s="29">
        <f t="shared" si="3"/>
        <v>4</v>
      </c>
      <c r="H26" s="29">
        <f t="shared" si="3"/>
        <v>5</v>
      </c>
      <c r="I26" s="29">
        <f t="shared" si="3"/>
        <v>8</v>
      </c>
      <c r="J26" s="29">
        <f t="shared" si="3"/>
        <v>9</v>
      </c>
      <c r="K26" s="29">
        <f t="shared" si="3"/>
        <v>13</v>
      </c>
      <c r="L26" s="29">
        <f t="shared" si="3"/>
        <v>15</v>
      </c>
      <c r="M26" s="29">
        <f t="shared" si="3"/>
        <v>8</v>
      </c>
    </row>
    <row r="27" spans="1:16" x14ac:dyDescent="0.3">
      <c r="A27" t="s">
        <v>85</v>
      </c>
      <c r="B27" s="29">
        <f>B22</f>
        <v>24</v>
      </c>
      <c r="C27" s="29">
        <f t="shared" ref="C27:M27" si="4">C22</f>
        <v>53</v>
      </c>
      <c r="D27" s="29">
        <f t="shared" si="4"/>
        <v>54</v>
      </c>
      <c r="E27" s="29">
        <f t="shared" si="4"/>
        <v>86</v>
      </c>
      <c r="F27" s="29">
        <f t="shared" si="4"/>
        <v>55</v>
      </c>
      <c r="G27" s="29">
        <f t="shared" si="4"/>
        <v>68</v>
      </c>
      <c r="H27" s="29">
        <f t="shared" si="4"/>
        <v>48</v>
      </c>
      <c r="I27" s="29">
        <f t="shared" si="4"/>
        <v>60</v>
      </c>
      <c r="J27" s="29">
        <f t="shared" si="4"/>
        <v>66</v>
      </c>
      <c r="K27" s="29">
        <f t="shared" si="4"/>
        <v>52</v>
      </c>
      <c r="L27" s="29">
        <f t="shared" si="4"/>
        <v>43</v>
      </c>
      <c r="M27" s="29">
        <f t="shared" si="4"/>
        <v>38</v>
      </c>
    </row>
    <row r="28" spans="1:16" x14ac:dyDescent="0.3">
      <c r="A28" s="90" t="s">
        <v>86</v>
      </c>
      <c r="B28" s="29">
        <f>G26</f>
        <v>4</v>
      </c>
      <c r="C28" s="29">
        <f t="shared" ref="C28" si="5">H26</f>
        <v>5</v>
      </c>
      <c r="D28" s="29">
        <f t="shared" ref="D28" si="6">I26</f>
        <v>8</v>
      </c>
      <c r="E28" s="29">
        <f t="shared" ref="E28" si="7">J26</f>
        <v>9</v>
      </c>
      <c r="F28" s="29">
        <f t="shared" ref="F28" si="8">K26</f>
        <v>13</v>
      </c>
      <c r="G28" s="29">
        <f t="shared" ref="G28" si="9">L26</f>
        <v>15</v>
      </c>
      <c r="H28" s="29">
        <f t="shared" ref="H28" si="10">M26</f>
        <v>8</v>
      </c>
      <c r="I28" s="122"/>
      <c r="J28" s="122"/>
      <c r="K28" s="122"/>
      <c r="L28" s="122"/>
      <c r="M28" s="122"/>
    </row>
    <row r="29" spans="1:16" x14ac:dyDescent="0.3">
      <c r="A29" s="90"/>
      <c r="B29" s="95">
        <f>B28/B27</f>
        <v>0.16666666666666666</v>
      </c>
      <c r="C29" s="95">
        <f t="shared" ref="C29" si="11">C28/C27</f>
        <v>9.4339622641509441E-2</v>
      </c>
      <c r="D29" s="95">
        <f t="shared" ref="D29" si="12">D28/D27</f>
        <v>0.14814814814814814</v>
      </c>
      <c r="E29" s="95">
        <f t="shared" ref="E29" si="13">E28/E27</f>
        <v>0.10465116279069768</v>
      </c>
      <c r="F29" s="95">
        <f t="shared" ref="F29" si="14">F28/F27</f>
        <v>0.23636363636363636</v>
      </c>
      <c r="G29" s="95">
        <f t="shared" ref="G29" si="15">G28/G27</f>
        <v>0.22058823529411764</v>
      </c>
      <c r="H29" s="95">
        <f t="shared" ref="H29" si="16">H28/H27</f>
        <v>0.16666666666666666</v>
      </c>
    </row>
    <row r="30" spans="1:16" x14ac:dyDescent="0.3">
      <c r="A30" s="90"/>
      <c r="B30" s="90"/>
      <c r="C30" s="90"/>
      <c r="D30" s="90"/>
      <c r="E30" s="90"/>
      <c r="F30" s="90"/>
      <c r="G30" s="120" t="s">
        <v>87</v>
      </c>
      <c r="H30" s="121">
        <f>SUM(B28:H28)/SUM(B27:H27)</f>
        <v>0.15979381443298968</v>
      </c>
    </row>
    <row r="33" spans="1:13" x14ac:dyDescent="0.3">
      <c r="A33" s="130" t="s">
        <v>88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</row>
    <row r="34" spans="1:13" x14ac:dyDescent="0.3">
      <c r="A34" s="90" t="s">
        <v>79</v>
      </c>
      <c r="B34" s="117">
        <v>43466</v>
      </c>
      <c r="C34" s="117">
        <v>43497</v>
      </c>
      <c r="D34" s="117">
        <v>43525</v>
      </c>
      <c r="E34" s="117">
        <v>43556</v>
      </c>
      <c r="F34" s="117">
        <v>43586</v>
      </c>
      <c r="G34" s="117">
        <v>43617</v>
      </c>
      <c r="H34" s="117">
        <v>43647</v>
      </c>
      <c r="I34" s="117">
        <v>43678</v>
      </c>
      <c r="J34" s="117">
        <v>43709</v>
      </c>
      <c r="K34" s="117">
        <v>43739</v>
      </c>
      <c r="L34" s="117">
        <v>43770</v>
      </c>
      <c r="M34" s="117">
        <v>43800</v>
      </c>
    </row>
    <row r="35" spans="1:13" x14ac:dyDescent="0.3">
      <c r="A35" s="90" t="s">
        <v>51</v>
      </c>
      <c r="B35" s="43">
        <v>2048</v>
      </c>
      <c r="C35" s="43">
        <v>4617</v>
      </c>
      <c r="D35" s="43">
        <v>7920</v>
      </c>
      <c r="E35" s="43">
        <v>12076</v>
      </c>
      <c r="F35" s="43">
        <v>16347</v>
      </c>
      <c r="G35" s="43">
        <v>19790</v>
      </c>
      <c r="H35" s="43">
        <v>22769</v>
      </c>
      <c r="I35" s="43">
        <v>26379</v>
      </c>
      <c r="J35" s="43">
        <v>28141</v>
      </c>
      <c r="K35" s="43">
        <v>30425</v>
      </c>
      <c r="L35" s="43">
        <v>32393</v>
      </c>
      <c r="M35" s="43">
        <v>33773</v>
      </c>
    </row>
    <row r="36" spans="1:13" x14ac:dyDescent="0.3">
      <c r="A36" s="90" t="s">
        <v>81</v>
      </c>
      <c r="B36" s="43">
        <f>B38</f>
        <v>2048</v>
      </c>
      <c r="C36" s="43">
        <f>B36+C38</f>
        <v>4662</v>
      </c>
      <c r="D36" s="43">
        <f t="shared" ref="D36:M36" si="17">C36+D38</f>
        <v>8091</v>
      </c>
      <c r="E36" s="43">
        <f t="shared" si="17"/>
        <v>12469</v>
      </c>
      <c r="F36" s="43">
        <f t="shared" si="17"/>
        <v>16764</v>
      </c>
      <c r="G36" s="43">
        <f t="shared" si="17"/>
        <v>20549</v>
      </c>
      <c r="H36" s="43">
        <f t="shared" si="17"/>
        <v>23905</v>
      </c>
      <c r="I36" s="43">
        <f t="shared" si="17"/>
        <v>28039</v>
      </c>
      <c r="J36" s="43">
        <f t="shared" si="17"/>
        <v>31445</v>
      </c>
      <c r="K36" s="43">
        <f t="shared" si="17"/>
        <v>34240</v>
      </c>
      <c r="L36" s="43">
        <f t="shared" si="17"/>
        <v>36697</v>
      </c>
      <c r="M36" s="43">
        <f t="shared" si="17"/>
        <v>38463</v>
      </c>
    </row>
    <row r="37" spans="1:13" x14ac:dyDescent="0.3">
      <c r="A37" s="90" t="s">
        <v>82</v>
      </c>
      <c r="B37" s="43">
        <f>B36-B35</f>
        <v>0</v>
      </c>
      <c r="C37" s="43">
        <f>C36-C35</f>
        <v>45</v>
      </c>
      <c r="D37" s="43">
        <f t="shared" ref="D37:M37" si="18">D36-D35</f>
        <v>171</v>
      </c>
      <c r="E37" s="43">
        <f t="shared" si="18"/>
        <v>393</v>
      </c>
      <c r="F37" s="43">
        <f t="shared" si="18"/>
        <v>417</v>
      </c>
      <c r="G37" s="43">
        <f t="shared" si="18"/>
        <v>759</v>
      </c>
      <c r="H37" s="43">
        <f t="shared" si="18"/>
        <v>1136</v>
      </c>
      <c r="I37" s="43">
        <f t="shared" si="18"/>
        <v>1660</v>
      </c>
      <c r="J37" s="43">
        <f t="shared" si="18"/>
        <v>3304</v>
      </c>
      <c r="K37" s="43">
        <f t="shared" si="18"/>
        <v>3815</v>
      </c>
      <c r="L37" s="43">
        <f t="shared" si="18"/>
        <v>4304</v>
      </c>
      <c r="M37" s="43">
        <f t="shared" si="18"/>
        <v>4690</v>
      </c>
    </row>
    <row r="38" spans="1:13" x14ac:dyDescent="0.3">
      <c r="A38" s="90" t="s">
        <v>80</v>
      </c>
      <c r="B38" s="90">
        <v>2048</v>
      </c>
      <c r="C38" s="90">
        <v>2614</v>
      </c>
      <c r="D38" s="90">
        <v>3429</v>
      </c>
      <c r="E38" s="90">
        <v>4378</v>
      </c>
      <c r="F38" s="90">
        <v>4295</v>
      </c>
      <c r="G38" s="90">
        <v>3785</v>
      </c>
      <c r="H38" s="90">
        <v>3356</v>
      </c>
      <c r="I38" s="90">
        <v>4134</v>
      </c>
      <c r="J38" s="90">
        <v>3406</v>
      </c>
      <c r="K38" s="90">
        <v>2795</v>
      </c>
      <c r="L38" s="90">
        <v>2457</v>
      </c>
      <c r="M38" s="90">
        <v>1766</v>
      </c>
    </row>
    <row r="39" spans="1:13" x14ac:dyDescent="0.3">
      <c r="A39" s="90" t="s">
        <v>83</v>
      </c>
      <c r="B39" s="111">
        <f>B37/B35</f>
        <v>0</v>
      </c>
      <c r="C39" s="111">
        <f t="shared" ref="C39:L39" si="19">C37/C35</f>
        <v>9.7465886939571145E-3</v>
      </c>
      <c r="D39" s="111">
        <f t="shared" si="19"/>
        <v>2.1590909090909091E-2</v>
      </c>
      <c r="E39" s="111">
        <f t="shared" si="19"/>
        <v>3.2543888704869163E-2</v>
      </c>
      <c r="F39" s="111">
        <f t="shared" si="19"/>
        <v>2.5509267755551478E-2</v>
      </c>
      <c r="G39" s="111">
        <f t="shared" si="19"/>
        <v>3.8352703385548255E-2</v>
      </c>
      <c r="H39" s="111">
        <f t="shared" si="19"/>
        <v>4.9892397558083362E-2</v>
      </c>
      <c r="I39" s="111">
        <f t="shared" si="19"/>
        <v>6.2928844914515336E-2</v>
      </c>
      <c r="J39" s="111">
        <f t="shared" si="19"/>
        <v>0.11740876301481824</v>
      </c>
      <c r="K39" s="111">
        <f t="shared" si="19"/>
        <v>0.12539030402629417</v>
      </c>
      <c r="L39" s="111">
        <f t="shared" si="19"/>
        <v>0.1328682122680826</v>
      </c>
      <c r="M39" s="123">
        <f>M37/M35</f>
        <v>0.13886832676990496</v>
      </c>
    </row>
    <row r="40" spans="1:13" x14ac:dyDescent="0.3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spans="1:13" x14ac:dyDescent="0.3">
      <c r="A41" s="90"/>
      <c r="B41" s="117">
        <v>43466</v>
      </c>
      <c r="C41" s="117">
        <v>43497</v>
      </c>
      <c r="D41" s="117">
        <v>43525</v>
      </c>
      <c r="E41" s="117">
        <v>43556</v>
      </c>
      <c r="F41" s="117">
        <v>43586</v>
      </c>
      <c r="G41" s="117">
        <v>43617</v>
      </c>
      <c r="H41" s="117">
        <v>43647</v>
      </c>
      <c r="I41" s="117">
        <v>43678</v>
      </c>
      <c r="J41" s="117">
        <v>43709</v>
      </c>
      <c r="K41" s="117">
        <v>43739</v>
      </c>
      <c r="L41" s="117">
        <v>43770</v>
      </c>
      <c r="M41" s="117">
        <v>43800</v>
      </c>
    </row>
    <row r="42" spans="1:13" x14ac:dyDescent="0.3">
      <c r="A42" s="90" t="s">
        <v>84</v>
      </c>
      <c r="B42" s="29">
        <v>0</v>
      </c>
      <c r="C42" s="29">
        <f>C37-B37</f>
        <v>45</v>
      </c>
      <c r="D42" s="29">
        <f>D37-C37</f>
        <v>126</v>
      </c>
      <c r="E42" s="29">
        <f t="shared" ref="E42:M42" si="20">E37-D37</f>
        <v>222</v>
      </c>
      <c r="F42" s="29">
        <f t="shared" si="20"/>
        <v>24</v>
      </c>
      <c r="G42" s="29">
        <f t="shared" si="20"/>
        <v>342</v>
      </c>
      <c r="H42" s="29">
        <f t="shared" si="20"/>
        <v>377</v>
      </c>
      <c r="I42" s="29">
        <f t="shared" si="20"/>
        <v>524</v>
      </c>
      <c r="J42" s="29">
        <f t="shared" si="20"/>
        <v>1644</v>
      </c>
      <c r="K42" s="29">
        <f t="shared" si="20"/>
        <v>511</v>
      </c>
      <c r="L42" s="29">
        <f t="shared" si="20"/>
        <v>489</v>
      </c>
      <c r="M42" s="29">
        <f t="shared" si="20"/>
        <v>386</v>
      </c>
    </row>
    <row r="43" spans="1:13" x14ac:dyDescent="0.3">
      <c r="A43" s="90" t="s">
        <v>85</v>
      </c>
      <c r="B43" s="29">
        <f>B38</f>
        <v>2048</v>
      </c>
      <c r="C43" s="29">
        <f t="shared" ref="C43:M43" si="21">C38</f>
        <v>2614</v>
      </c>
      <c r="D43" s="29">
        <f t="shared" si="21"/>
        <v>3429</v>
      </c>
      <c r="E43" s="29">
        <f t="shared" si="21"/>
        <v>4378</v>
      </c>
      <c r="F43" s="29">
        <f t="shared" si="21"/>
        <v>4295</v>
      </c>
      <c r="G43" s="29">
        <f t="shared" si="21"/>
        <v>3785</v>
      </c>
      <c r="H43" s="29">
        <f t="shared" si="21"/>
        <v>3356</v>
      </c>
      <c r="I43" s="29">
        <f t="shared" si="21"/>
        <v>4134</v>
      </c>
      <c r="J43" s="29">
        <f t="shared" si="21"/>
        <v>3406</v>
      </c>
      <c r="K43" s="29">
        <f t="shared" si="21"/>
        <v>2795</v>
      </c>
      <c r="L43" s="29">
        <f t="shared" si="21"/>
        <v>2457</v>
      </c>
      <c r="M43" s="29">
        <f t="shared" si="21"/>
        <v>1766</v>
      </c>
    </row>
    <row r="44" spans="1:13" x14ac:dyDescent="0.3">
      <c r="A44" s="90" t="s">
        <v>86</v>
      </c>
      <c r="B44" s="29">
        <f>G42</f>
        <v>342</v>
      </c>
      <c r="C44" s="29">
        <f t="shared" ref="C44:H44" si="22">H42</f>
        <v>377</v>
      </c>
      <c r="D44" s="29">
        <f t="shared" si="22"/>
        <v>524</v>
      </c>
      <c r="E44" s="29">
        <f t="shared" si="22"/>
        <v>1644</v>
      </c>
      <c r="F44" s="29">
        <f t="shared" si="22"/>
        <v>511</v>
      </c>
      <c r="G44" s="29">
        <f t="shared" si="22"/>
        <v>489</v>
      </c>
      <c r="H44" s="29">
        <f t="shared" si="22"/>
        <v>386</v>
      </c>
      <c r="I44" s="90"/>
      <c r="J44" s="90"/>
      <c r="K44" s="90"/>
      <c r="L44" s="90"/>
      <c r="M44" s="90"/>
    </row>
    <row r="45" spans="1:13" x14ac:dyDescent="0.3">
      <c r="A45" s="90"/>
      <c r="B45" s="95">
        <f>B44/B43</f>
        <v>0.1669921875</v>
      </c>
      <c r="C45" s="95">
        <f t="shared" ref="C45:H45" si="23">C44/C43</f>
        <v>0.14422341239479725</v>
      </c>
      <c r="D45" s="95">
        <f t="shared" si="23"/>
        <v>0.15281423155438903</v>
      </c>
      <c r="E45" s="95">
        <f t="shared" si="23"/>
        <v>0.37551393330287802</v>
      </c>
      <c r="F45" s="95">
        <f t="shared" si="23"/>
        <v>0.1189755529685681</v>
      </c>
      <c r="G45" s="95">
        <f t="shared" si="23"/>
        <v>0.12919418758256274</v>
      </c>
      <c r="H45" s="95">
        <f t="shared" si="23"/>
        <v>0.11501787842669844</v>
      </c>
      <c r="I45" s="90"/>
      <c r="J45" s="90"/>
      <c r="K45" s="90"/>
      <c r="L45" s="90"/>
      <c r="M45" s="90"/>
    </row>
    <row r="46" spans="1:13" x14ac:dyDescent="0.3">
      <c r="A46" s="90"/>
      <c r="B46" s="90"/>
      <c r="C46" s="90"/>
      <c r="D46" s="90"/>
      <c r="E46" s="90"/>
      <c r="F46" s="90"/>
      <c r="G46" s="90"/>
      <c r="H46" s="121">
        <f>SUM(B44:H44)/SUM(B43:H43)</f>
        <v>0.1787492156452625</v>
      </c>
      <c r="I46" s="90"/>
      <c r="J46" s="90"/>
      <c r="K46" s="90"/>
      <c r="L46" s="90"/>
      <c r="M46" s="90"/>
    </row>
    <row r="47" spans="1:13" x14ac:dyDescent="0.3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1:13" x14ac:dyDescent="0.3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3" x14ac:dyDescent="0.3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1:13" x14ac:dyDescent="0.3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1:13" x14ac:dyDescent="0.3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x14ac:dyDescent="0.3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x14ac:dyDescent="0.3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x14ac:dyDescent="0.3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x14ac:dyDescent="0.3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x14ac:dyDescent="0.3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x14ac:dyDescent="0.3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x14ac:dyDescent="0.3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x14ac:dyDescent="0.3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x14ac:dyDescent="0.3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x14ac:dyDescent="0.3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x14ac:dyDescent="0.3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x14ac:dyDescent="0.3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x14ac:dyDescent="0.3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x14ac:dyDescent="0.3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x14ac:dyDescent="0.3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</sheetData>
  <mergeCells count="2">
    <mergeCell ref="A17:M17"/>
    <mergeCell ref="A33:M33"/>
  </mergeCells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Header>&amp;C&amp;"-,Fett"&amp;20&amp;A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115" zoomScaleNormal="115" workbookViewId="0">
      <selection activeCell="F5" sqref="F5"/>
    </sheetView>
  </sheetViews>
  <sheetFormatPr baseColWidth="10" defaultRowHeight="16.5" x14ac:dyDescent="0.3"/>
  <sheetData>
    <row r="1" spans="1:4" ht="48" thickBot="1" x14ac:dyDescent="0.35">
      <c r="A1" s="99" t="s">
        <v>41</v>
      </c>
      <c r="B1" s="100">
        <v>43800</v>
      </c>
      <c r="C1" s="100">
        <v>43374</v>
      </c>
      <c r="D1" t="s">
        <v>91</v>
      </c>
    </row>
    <row r="2" spans="1:4" ht="17.25" thickBot="1" x14ac:dyDescent="0.35">
      <c r="A2" s="35" t="s">
        <v>15</v>
      </c>
      <c r="B2" s="37">
        <v>10436</v>
      </c>
      <c r="C2" s="37">
        <v>6202</v>
      </c>
      <c r="D2" s="95">
        <f>(B2-C2)/B2</f>
        <v>0.40571100038328861</v>
      </c>
    </row>
    <row r="3" spans="1:4" ht="17.25" thickBot="1" x14ac:dyDescent="0.35">
      <c r="A3" s="33" t="s">
        <v>65</v>
      </c>
      <c r="B3" s="34">
        <v>4838</v>
      </c>
      <c r="C3" s="34">
        <v>2955</v>
      </c>
      <c r="D3" s="95">
        <f t="shared" ref="D3:D17" si="0">(B3-C3)/B3</f>
        <v>0.38921041752790408</v>
      </c>
    </row>
    <row r="4" spans="1:4" x14ac:dyDescent="0.3">
      <c r="A4" s="31" t="s">
        <v>44</v>
      </c>
      <c r="B4" s="32">
        <v>3359</v>
      </c>
      <c r="C4" s="32">
        <v>1286</v>
      </c>
      <c r="D4" s="95">
        <f t="shared" si="0"/>
        <v>0.61714796070259004</v>
      </c>
    </row>
    <row r="5" spans="1:4" x14ac:dyDescent="0.3">
      <c r="A5" s="31" t="s">
        <v>12</v>
      </c>
      <c r="B5" s="32">
        <v>2484</v>
      </c>
      <c r="C5" s="32">
        <v>2046</v>
      </c>
      <c r="D5" s="95">
        <f t="shared" si="0"/>
        <v>0.17632850241545894</v>
      </c>
    </row>
    <row r="6" spans="1:4" x14ac:dyDescent="0.3">
      <c r="A6" s="31" t="s">
        <v>18</v>
      </c>
      <c r="B6" s="131">
        <f>1930+210</f>
        <v>2140</v>
      </c>
      <c r="C6" s="32">
        <v>1222</v>
      </c>
      <c r="D6" s="95">
        <f t="shared" si="0"/>
        <v>0.42897196261682241</v>
      </c>
    </row>
    <row r="7" spans="1:4" x14ac:dyDescent="0.3">
      <c r="A7" s="31" t="s">
        <v>17</v>
      </c>
      <c r="B7" s="32">
        <v>1976</v>
      </c>
      <c r="C7" s="32">
        <v>1095</v>
      </c>
      <c r="D7" s="95">
        <f t="shared" si="0"/>
        <v>0.4458502024291498</v>
      </c>
    </row>
    <row r="8" spans="1:4" x14ac:dyDescent="0.3">
      <c r="A8" s="31" t="s">
        <v>46</v>
      </c>
      <c r="B8" s="32">
        <v>1627</v>
      </c>
      <c r="C8" s="32">
        <v>1555</v>
      </c>
      <c r="D8" s="95">
        <f t="shared" si="0"/>
        <v>4.4253226797787336E-2</v>
      </c>
    </row>
    <row r="9" spans="1:4" x14ac:dyDescent="0.3">
      <c r="A9" s="31" t="s">
        <v>13</v>
      </c>
      <c r="B9" s="32">
        <v>1468</v>
      </c>
      <c r="C9" s="32">
        <v>1097</v>
      </c>
      <c r="D9" s="95">
        <f t="shared" si="0"/>
        <v>0.25272479564032696</v>
      </c>
    </row>
    <row r="10" spans="1:4" x14ac:dyDescent="0.3">
      <c r="A10" s="101" t="s">
        <v>42</v>
      </c>
      <c r="B10" s="32">
        <v>1359</v>
      </c>
      <c r="C10" s="32">
        <v>518</v>
      </c>
      <c r="D10" s="95">
        <f t="shared" si="0"/>
        <v>0.61883738042678438</v>
      </c>
    </row>
    <row r="11" spans="1:4" x14ac:dyDescent="0.3">
      <c r="A11" s="31" t="s">
        <v>11</v>
      </c>
      <c r="B11" s="32">
        <v>1155</v>
      </c>
      <c r="C11" s="32">
        <v>848</v>
      </c>
      <c r="D11" s="95">
        <f t="shared" si="0"/>
        <v>0.26580086580086582</v>
      </c>
    </row>
    <row r="12" spans="1:4" ht="17.25" thickBot="1" x14ac:dyDescent="0.35">
      <c r="A12" s="31" t="s">
        <v>66</v>
      </c>
      <c r="B12" s="32">
        <v>1112</v>
      </c>
      <c r="C12" s="32">
        <v>357</v>
      </c>
      <c r="D12" s="95">
        <f t="shared" si="0"/>
        <v>0.6789568345323741</v>
      </c>
    </row>
    <row r="13" spans="1:4" ht="17.25" thickBot="1" x14ac:dyDescent="0.35">
      <c r="A13" s="33" t="s">
        <v>14</v>
      </c>
      <c r="B13" s="34">
        <v>1076</v>
      </c>
      <c r="C13" s="34">
        <v>458</v>
      </c>
      <c r="D13" s="95">
        <f t="shared" si="0"/>
        <v>0.57434944237918217</v>
      </c>
    </row>
    <row r="14" spans="1:4" x14ac:dyDescent="0.3">
      <c r="A14" s="31" t="s">
        <v>43</v>
      </c>
      <c r="B14" s="103">
        <v>948</v>
      </c>
      <c r="C14" s="32">
        <v>724</v>
      </c>
      <c r="D14" s="95">
        <f t="shared" si="0"/>
        <v>0.23628691983122363</v>
      </c>
    </row>
    <row r="15" spans="1:4" x14ac:dyDescent="0.3">
      <c r="A15" s="31" t="s">
        <v>16</v>
      </c>
      <c r="B15" s="32">
        <v>891</v>
      </c>
      <c r="C15" s="32">
        <v>758</v>
      </c>
      <c r="D15" s="95">
        <f t="shared" si="0"/>
        <v>0.14927048260381592</v>
      </c>
    </row>
    <row r="16" spans="1:4" x14ac:dyDescent="0.3">
      <c r="A16" s="31" t="s">
        <v>45</v>
      </c>
      <c r="B16" s="32">
        <v>799</v>
      </c>
      <c r="C16" s="32">
        <v>595</v>
      </c>
      <c r="D16" s="95">
        <f t="shared" si="0"/>
        <v>0.25531914893617019</v>
      </c>
    </row>
    <row r="17" spans="1:4" ht="17.25" thickBot="1" x14ac:dyDescent="0.35">
      <c r="A17" s="36" t="s">
        <v>10</v>
      </c>
      <c r="B17" s="102">
        <v>702</v>
      </c>
      <c r="C17" s="38">
        <v>664</v>
      </c>
      <c r="D17" s="95">
        <f t="shared" si="0"/>
        <v>5.4131054131054131E-2</v>
      </c>
    </row>
    <row r="18" spans="1:4" x14ac:dyDescent="0.3">
      <c r="B18">
        <f>SUM(B2:B17)</f>
        <v>36370</v>
      </c>
      <c r="C18" s="90">
        <v>22380</v>
      </c>
      <c r="D18" s="90">
        <f>B18-C18</f>
        <v>13990</v>
      </c>
    </row>
  </sheetData>
  <sortState ref="A2:C17">
    <sortCondition descending="1" ref="B2:B17"/>
  </sortState>
  <pageMargins left="0.7" right="0.7" top="0.78740157499999996" bottom="0.78740157499999996" header="0.3" footer="0.3"/>
  <pageSetup paperSize="9" scale="95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8db180f5-2f1f-4c28-909c-61d3b716a88a</BSO999929>
</file>

<file path=customXml/itemProps1.xml><?xml version="1.0" encoding="utf-8"?>
<ds:datastoreItem xmlns:ds="http://schemas.openxmlformats.org/officeDocument/2006/customXml" ds:itemID="{1DC1A643-8BA3-41E1-AA47-75F61F90EDE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Anteil LAG Hamburg</vt:lpstr>
      <vt:lpstr>Hamburg inkl. Staffel</vt:lpstr>
      <vt:lpstr>Entwicklung §16i HH und D</vt:lpstr>
      <vt:lpstr>Bundesländer im Vergleich</vt:lpstr>
      <vt:lpstr>'Anteil LAG Hamburg'!Druckbereich</vt:lpstr>
      <vt:lpstr>'Entwicklung §16i HH und D'!Druckbereich</vt:lpstr>
      <vt:lpstr>'Hamburg inkl. Staffel'!Druckbereich</vt:lpstr>
      <vt:lpstr>'Hamburg inkl. Staffel'!Drucktitel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Lafferentz</dc:creator>
  <cp:lastModifiedBy>Karen Risse</cp:lastModifiedBy>
  <cp:lastPrinted>2020-01-09T21:26:28Z</cp:lastPrinted>
  <dcterms:created xsi:type="dcterms:W3CDTF">2019-08-18T17:20:49Z</dcterms:created>
  <dcterms:modified xsi:type="dcterms:W3CDTF">2020-01-09T22:05:24Z</dcterms:modified>
</cp:coreProperties>
</file>