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ernd\# Dateien\Arbeit\LAG Arbeit\03_LAG Arbeit Aktivitäten &amp; Info-Materialien\"/>
    </mc:Choice>
  </mc:AlternateContent>
  <xr:revisionPtr revIDLastSave="0" documentId="8_{FF3E0669-4B32-47FF-B310-10A854EA50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teil LAG Hamburg" sheetId="3" r:id="rId1"/>
    <sheet name="Hamburg inkl. Staffel" sheetId="9" r:id="rId2"/>
    <sheet name="Entwicklung §16i HH und D" sheetId="10" r:id="rId3"/>
    <sheet name="Bundesländer im Vergleich" sheetId="8" r:id="rId4"/>
  </sheets>
  <externalReferences>
    <externalReference r:id="rId5"/>
    <externalReference r:id="rId6"/>
    <externalReference r:id="rId7"/>
    <externalReference r:id="rId8"/>
  </externalReferences>
  <definedNames>
    <definedName name="_A1">#REF!</definedName>
    <definedName name="_d11">#REF!</definedName>
    <definedName name="aaaaaaaaaa">[1]Zugang!#REF!</definedName>
    <definedName name="Art">#REF!</definedName>
    <definedName name="Bea">#REF!</definedName>
    <definedName name="Bee">#REF!</definedName>
    <definedName name="Berichtszeit">#REF!</definedName>
    <definedName name="Berichtszeit9">#REF!</definedName>
    <definedName name="Blatt">[2]mit_zkT!#REF!</definedName>
    <definedName name="Copyright">#REF!</definedName>
    <definedName name="DAT0">#REF!</definedName>
    <definedName name="Datei">#REF!</definedName>
    <definedName name="Datei_aktuell">#REF!</definedName>
    <definedName name="Datum">#REF!</definedName>
    <definedName name="DM">1.95583</definedName>
    <definedName name="dritter_monat">'[3]SGB i'!#REF!</definedName>
    <definedName name="dritter_monat_vj">'[3]SGB i'!#REF!</definedName>
    <definedName name="dritter_monat_vj2">'[3]SGB i'!#REF!</definedName>
    <definedName name="dritter_monat_vj3">'[3]SGB i'!#REF!</definedName>
    <definedName name="dritter_monat2">'[3]SGB i'!#REF!</definedName>
    <definedName name="dritter_monat3">'[3]SGB i'!#REF!</definedName>
    <definedName name="_xlnm.Print_Area" localSheetId="0">'Anteil LAG Hamburg'!$A$13:$K$45</definedName>
    <definedName name="_xlnm.Print_Area" localSheetId="2">'Entwicklung §16i HH und D'!$A$1:$Y$47</definedName>
    <definedName name="_xlnm.Print_Area" localSheetId="1">'Hamburg inkl. Staffel'!$A$24:$J$104</definedName>
    <definedName name="DruckM">#REF!</definedName>
    <definedName name="_xlnm.Print_Titles" localSheetId="1">'Hamburg inkl. Staffel'!$A:$C</definedName>
    <definedName name="EUR">1</definedName>
    <definedName name="fussn1">#REF!</definedName>
    <definedName name="fussn2">#REF!</definedName>
    <definedName name="fussn3">#REF!</definedName>
    <definedName name="fussn4">[4]Tabelle1!#REF!</definedName>
    <definedName name="fussn5">[4]Tabelle1!#REF!</definedName>
    <definedName name="fussn6">[4]Tabelle1!#REF!</definedName>
    <definedName name="fussn7">[4]Tabelle1!#REF!</definedName>
    <definedName name="fussn8">[4]Tabelle1!#REF!</definedName>
    <definedName name="fussn9">[4]Tabelle1!#REF!</definedName>
    <definedName name="i">#REF!</definedName>
    <definedName name="kopfz1">#REF!</definedName>
    <definedName name="kopfz2">#REF!</definedName>
    <definedName name="kopfz3">#REF!</definedName>
    <definedName name="Kreis_aktuell">#REF!</definedName>
    <definedName name="Matrix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psan">#REF!</definedName>
    <definedName name="Region">#REF!</definedName>
    <definedName name="Region_aktuell">#REF!</definedName>
    <definedName name="Region1">#REF!</definedName>
    <definedName name="Spalte">#REF!</definedName>
    <definedName name="spaltüs1">#REF!</definedName>
    <definedName name="spaltüs2">#REF!</definedName>
    <definedName name="spaltüs3">#REF!</definedName>
    <definedName name="spaltüs4">#REF!</definedName>
    <definedName name="start_spalten">[2]Norm!#REF!</definedName>
    <definedName name="steuerspalte">'[3]SGB i'!#REF!</definedName>
    <definedName name="Steuerzeile">'[3]SGB i'!#REF!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itelzeile">[4]Tabelle1!$A$5:$A$5</definedName>
    <definedName name="traeger">#REF!</definedName>
    <definedName name="Träger">#REF!</definedName>
    <definedName name="Ur">#REF!</definedName>
    <definedName name="Versatz">#REF!</definedName>
    <definedName name="Zeile">#REF!</definedName>
  </definedNames>
  <calcPr calcId="191029"/>
</workbook>
</file>

<file path=xl/calcChain.xml><?xml version="1.0" encoding="utf-8"?>
<calcChain xmlns="http://schemas.openxmlformats.org/spreadsheetml/2006/main">
  <c r="W43" i="10" l="1"/>
  <c r="W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AE14" i="9"/>
  <c r="AE15" i="9"/>
  <c r="AE17" i="9"/>
  <c r="B17" i="8" s="1"/>
  <c r="B18" i="8" s="1"/>
  <c r="B20" i="3"/>
  <c r="W19" i="10" l="1"/>
  <c r="AD8" i="3"/>
  <c r="AD9" i="3" l="1"/>
  <c r="T43" i="10"/>
  <c r="U43" i="10"/>
  <c r="V43" i="10"/>
  <c r="V19" i="10"/>
  <c r="S74" i="9"/>
  <c r="AC19" i="9" s="1"/>
  <c r="S75" i="9"/>
  <c r="AD19" i="9" s="1"/>
  <c r="S76" i="9"/>
  <c r="AE19" i="9" s="1"/>
  <c r="AE13" i="9" s="1"/>
  <c r="S73" i="9"/>
  <c r="AD17" i="9"/>
  <c r="Z15" i="9"/>
  <c r="AA15" i="9"/>
  <c r="AB15" i="9"/>
  <c r="AC15" i="9"/>
  <c r="AD15" i="9"/>
  <c r="V15" i="9"/>
  <c r="W15" i="9"/>
  <c r="X15" i="9"/>
  <c r="Y15" i="9"/>
  <c r="X14" i="9"/>
  <c r="Z14" i="9"/>
  <c r="AA14" i="9"/>
  <c r="AB14" i="9"/>
  <c r="AC14" i="9"/>
  <c r="AD14" i="9"/>
  <c r="AC17" i="9"/>
  <c r="U19" i="10" s="1"/>
  <c r="B19" i="3"/>
  <c r="B21" i="3" s="1"/>
  <c r="B15" i="3"/>
  <c r="C16" i="3" s="1"/>
  <c r="V9" i="3"/>
  <c r="W9" i="3"/>
  <c r="U8" i="3"/>
  <c r="W10" i="3" s="1"/>
  <c r="V8" i="3"/>
  <c r="W8" i="3"/>
  <c r="X8" i="3"/>
  <c r="X9" i="3" s="1"/>
  <c r="Y8" i="3"/>
  <c r="Y9" i="3" s="1"/>
  <c r="Z8" i="3"/>
  <c r="Z9" i="3" s="1"/>
  <c r="AA8" i="3"/>
  <c r="AB8" i="3"/>
  <c r="AB9" i="3" s="1"/>
  <c r="AC8" i="3"/>
  <c r="AC9" i="3" s="1"/>
  <c r="X10" i="3" l="1"/>
  <c r="Y10" i="3"/>
  <c r="U9" i="3"/>
  <c r="Z10" i="3"/>
  <c r="AD10" i="3"/>
  <c r="U10" i="3"/>
  <c r="V10" i="3"/>
  <c r="B17" i="3"/>
  <c r="AC10" i="3"/>
  <c r="AB10" i="3"/>
  <c r="AA9" i="3"/>
  <c r="AA10" i="3"/>
  <c r="AD13" i="9"/>
  <c r="AC13" i="9"/>
  <c r="D18" i="8"/>
  <c r="D6" i="8"/>
  <c r="E18" i="8" l="1"/>
  <c r="C5" i="3"/>
  <c r="D5" i="3"/>
  <c r="E5" i="3"/>
  <c r="F5" i="3"/>
  <c r="G5" i="3"/>
  <c r="H5" i="3"/>
  <c r="I5" i="3"/>
  <c r="J5" i="3"/>
  <c r="K5" i="3"/>
  <c r="L5" i="3"/>
  <c r="M5" i="3"/>
  <c r="N5" i="3"/>
  <c r="O5" i="3"/>
  <c r="A4" i="3"/>
  <c r="A5" i="3"/>
  <c r="S71" i="9" l="1"/>
  <c r="S72" i="9"/>
  <c r="Q43" i="10" l="1"/>
  <c r="R43" i="10"/>
  <c r="S43" i="10"/>
  <c r="P43" i="10"/>
  <c r="P19" i="10"/>
  <c r="Z17" i="9"/>
  <c r="AA17" i="9"/>
  <c r="AB17" i="9"/>
  <c r="T19" i="10" s="1"/>
  <c r="AB19" i="9"/>
  <c r="AA19" i="9"/>
  <c r="Z19" i="9"/>
  <c r="Y17" i="9"/>
  <c r="Y14" i="9"/>
  <c r="S19" i="10" l="1"/>
  <c r="AA13" i="9"/>
  <c r="R19" i="10"/>
  <c r="Z13" i="9"/>
  <c r="AB13" i="9"/>
  <c r="Q19" i="10"/>
  <c r="S68" i="9"/>
  <c r="W19" i="9" s="1"/>
  <c r="W13" i="9" s="1"/>
  <c r="S69" i="9"/>
  <c r="X19" i="9" s="1"/>
  <c r="X13" i="9" s="1"/>
  <c r="O43" i="10" l="1"/>
  <c r="N43" i="10"/>
  <c r="T8" i="3"/>
  <c r="T9" i="3" s="1"/>
  <c r="D17" i="8" l="1"/>
  <c r="S8" i="3" l="1"/>
  <c r="S9" i="3" s="1"/>
  <c r="R16" i="9"/>
  <c r="S16" i="9"/>
  <c r="T16" i="9"/>
  <c r="M43" i="10"/>
  <c r="L43" i="10"/>
  <c r="E27" i="10"/>
  <c r="D27" i="10"/>
  <c r="C27" i="10"/>
  <c r="B27" i="10"/>
  <c r="D14" i="9" l="1"/>
  <c r="D16" i="9"/>
  <c r="D3" i="8"/>
  <c r="D4" i="8"/>
  <c r="D5" i="8"/>
  <c r="D8" i="8"/>
  <c r="D7" i="8"/>
  <c r="D9" i="8"/>
  <c r="D10" i="8"/>
  <c r="D11" i="8"/>
  <c r="D12" i="8"/>
  <c r="D13" i="8"/>
  <c r="D14" i="8"/>
  <c r="D16" i="8"/>
  <c r="D15" i="8"/>
  <c r="D2" i="8"/>
  <c r="D13" i="9" l="1"/>
  <c r="B43" i="10"/>
  <c r="B36" i="10"/>
  <c r="C36" i="10" s="1"/>
  <c r="D36" i="10" s="1"/>
  <c r="E36" i="10" s="1"/>
  <c r="F36" i="10" s="1"/>
  <c r="G36" i="10" s="1"/>
  <c r="H36" i="10" s="1"/>
  <c r="I36" i="10" s="1"/>
  <c r="J36" i="10" s="1"/>
  <c r="K36" i="10" s="1"/>
  <c r="K43" i="10"/>
  <c r="J43" i="10"/>
  <c r="I43" i="10"/>
  <c r="H43" i="10"/>
  <c r="G43" i="10"/>
  <c r="F43" i="10"/>
  <c r="E43" i="10"/>
  <c r="D43" i="10"/>
  <c r="C43" i="10"/>
  <c r="L36" i="10" l="1"/>
  <c r="M36" i="10" s="1"/>
  <c r="K37" i="10"/>
  <c r="K39" i="10" s="1"/>
  <c r="N36" i="10" l="1"/>
  <c r="M37" i="10"/>
  <c r="M39" i="10" s="1"/>
  <c r="L37" i="10"/>
  <c r="B20" i="10"/>
  <c r="C20" i="10" s="1"/>
  <c r="D20" i="10" s="1"/>
  <c r="L42" i="10" l="1"/>
  <c r="G44" i="10" s="1"/>
  <c r="L39" i="10"/>
  <c r="N37" i="10"/>
  <c r="N39" i="10" s="1"/>
  <c r="O36" i="10"/>
  <c r="P36" i="10" s="1"/>
  <c r="M42" i="10"/>
  <c r="H44" i="10" s="1"/>
  <c r="E20" i="10"/>
  <c r="Q36" i="10" l="1"/>
  <c r="P37" i="10"/>
  <c r="O37" i="10"/>
  <c r="N42" i="10"/>
  <c r="F20" i="10"/>
  <c r="S67" i="9"/>
  <c r="V19" i="9" s="1"/>
  <c r="V13" i="9" s="1"/>
  <c r="S70" i="9"/>
  <c r="Y19" i="9" s="1"/>
  <c r="Y13" i="9" s="1"/>
  <c r="S65" i="9"/>
  <c r="S64" i="9"/>
  <c r="S18" i="9" s="1"/>
  <c r="S66" i="9"/>
  <c r="U18" i="9" s="1"/>
  <c r="C20" i="3"/>
  <c r="S63" i="9"/>
  <c r="R18" i="9" s="1"/>
  <c r="P16" i="9"/>
  <c r="Q16" i="9"/>
  <c r="P17" i="9"/>
  <c r="P14" i="9"/>
  <c r="R8" i="3"/>
  <c r="P8" i="3"/>
  <c r="O8" i="3"/>
  <c r="E16" i="9"/>
  <c r="F16" i="9"/>
  <c r="G16" i="9"/>
  <c r="H16" i="9"/>
  <c r="I16" i="9"/>
  <c r="J16" i="9"/>
  <c r="S56" i="9"/>
  <c r="K18" i="9" s="1"/>
  <c r="S57" i="9"/>
  <c r="L18" i="9" s="1"/>
  <c r="S58" i="9"/>
  <c r="M18" i="9" s="1"/>
  <c r="S59" i="9"/>
  <c r="N18" i="9" s="1"/>
  <c r="S60" i="9"/>
  <c r="O18" i="9" s="1"/>
  <c r="S61" i="9"/>
  <c r="P18" i="9" s="1"/>
  <c r="S62" i="9"/>
  <c r="Q18" i="9" s="1"/>
  <c r="S55" i="9"/>
  <c r="J18" i="9" s="1"/>
  <c r="K17" i="9"/>
  <c r="L17" i="9"/>
  <c r="M17" i="9"/>
  <c r="N17" i="9"/>
  <c r="O17" i="9"/>
  <c r="J17" i="9"/>
  <c r="E14" i="9"/>
  <c r="F14" i="9"/>
  <c r="G14" i="9"/>
  <c r="H14" i="9"/>
  <c r="I14" i="9"/>
  <c r="J14" i="9"/>
  <c r="K14" i="9"/>
  <c r="L14" i="9"/>
  <c r="M14" i="9"/>
  <c r="N14" i="9"/>
  <c r="O14" i="9"/>
  <c r="K16" i="9"/>
  <c r="L16" i="9"/>
  <c r="M16" i="9"/>
  <c r="N16" i="9"/>
  <c r="O16" i="9"/>
  <c r="Q8" i="3"/>
  <c r="J8" i="3"/>
  <c r="J9" i="3" s="1"/>
  <c r="K8" i="3"/>
  <c r="K9" i="3" s="1"/>
  <c r="L8" i="3"/>
  <c r="L9" i="3" s="1"/>
  <c r="M8" i="3"/>
  <c r="M9" i="3" s="1"/>
  <c r="N8" i="3"/>
  <c r="N9" i="3" s="1"/>
  <c r="I8" i="3"/>
  <c r="H8" i="3"/>
  <c r="H9" i="3" s="1"/>
  <c r="G8" i="3"/>
  <c r="G9" i="3" s="1"/>
  <c r="F8" i="3"/>
  <c r="F9" i="3" s="1"/>
  <c r="E8" i="3"/>
  <c r="E9" i="3" s="1"/>
  <c r="D8" i="3"/>
  <c r="D9" i="3" s="1"/>
  <c r="C8" i="3"/>
  <c r="B8" i="3"/>
  <c r="B9" i="3" s="1"/>
  <c r="I9" i="3" l="1"/>
  <c r="N10" i="3"/>
  <c r="I10" i="3"/>
  <c r="M10" i="3"/>
  <c r="O10" i="3"/>
  <c r="P10" i="3"/>
  <c r="S10" i="3"/>
  <c r="T10" i="3"/>
  <c r="R10" i="3"/>
  <c r="Q10" i="3"/>
  <c r="E13" i="9"/>
  <c r="L13" i="9"/>
  <c r="H45" i="10"/>
  <c r="I44" i="10"/>
  <c r="I45" i="10" s="1"/>
  <c r="O42" i="10"/>
  <c r="J44" i="10" s="1"/>
  <c r="J45" i="10" s="1"/>
  <c r="O39" i="10"/>
  <c r="P39" i="10"/>
  <c r="P42" i="10"/>
  <c r="K44" i="10" s="1"/>
  <c r="K45" i="10" s="1"/>
  <c r="J13" i="9"/>
  <c r="I13" i="9"/>
  <c r="R36" i="10"/>
  <c r="Q37" i="10"/>
  <c r="O13" i="9"/>
  <c r="K13" i="9"/>
  <c r="H13" i="9"/>
  <c r="N13" i="9"/>
  <c r="G13" i="9"/>
  <c r="P13" i="9"/>
  <c r="M13" i="9"/>
  <c r="F13" i="9"/>
  <c r="P9" i="3"/>
  <c r="R9" i="3"/>
  <c r="O9" i="3"/>
  <c r="T18" i="9"/>
  <c r="B21" i="10"/>
  <c r="B23" i="10" s="1"/>
  <c r="B10" i="3"/>
  <c r="F21" i="10"/>
  <c r="F23" i="10" s="1"/>
  <c r="E21" i="10"/>
  <c r="E23" i="10" s="1"/>
  <c r="D21" i="10"/>
  <c r="D23" i="10" s="1"/>
  <c r="C21" i="10"/>
  <c r="C23" i="10" s="1"/>
  <c r="G20" i="10"/>
  <c r="D10" i="3"/>
  <c r="F10" i="3"/>
  <c r="K10" i="3"/>
  <c r="E10" i="3"/>
  <c r="L10" i="3"/>
  <c r="Q9" i="3"/>
  <c r="J10" i="3"/>
  <c r="C10" i="3"/>
  <c r="G10" i="3"/>
  <c r="C9" i="3"/>
  <c r="H10" i="3"/>
  <c r="Q39" i="10" l="1"/>
  <c r="Q42" i="10"/>
  <c r="L44" i="10" s="1"/>
  <c r="L45" i="10" s="1"/>
  <c r="R37" i="10"/>
  <c r="S36" i="10"/>
  <c r="T36" i="10" s="1"/>
  <c r="U36" i="10" s="1"/>
  <c r="V36" i="10" s="1"/>
  <c r="W36" i="10" s="1"/>
  <c r="W37" i="10" s="1"/>
  <c r="C26" i="10"/>
  <c r="D26" i="10"/>
  <c r="E26" i="10"/>
  <c r="F26" i="10"/>
  <c r="H20" i="10"/>
  <c r="G21" i="10"/>
  <c r="G23" i="10" s="1"/>
  <c r="B37" i="10"/>
  <c r="B39" i="10" s="1"/>
  <c r="C37" i="10"/>
  <c r="C39" i="10" s="1"/>
  <c r="J37" i="10"/>
  <c r="J39" i="10" s="1"/>
  <c r="D37" i="10"/>
  <c r="D39" i="10" s="1"/>
  <c r="E37" i="10"/>
  <c r="E39" i="10" s="1"/>
  <c r="F37" i="10"/>
  <c r="F39" i="10" s="1"/>
  <c r="G37" i="10"/>
  <c r="G39" i="10" s="1"/>
  <c r="H37" i="10"/>
  <c r="H39" i="10" s="1"/>
  <c r="I37" i="10"/>
  <c r="I39" i="10" s="1"/>
  <c r="W39" i="10" l="1"/>
  <c r="T37" i="10"/>
  <c r="T39" i="10" s="1"/>
  <c r="S37" i="10"/>
  <c r="R39" i="10"/>
  <c r="R42" i="10"/>
  <c r="M44" i="10" s="1"/>
  <c r="J42" i="10"/>
  <c r="E44" i="10" s="1"/>
  <c r="K42" i="10"/>
  <c r="F44" i="10" s="1"/>
  <c r="F45" i="10" s="1"/>
  <c r="G26" i="10"/>
  <c r="B28" i="10" s="1"/>
  <c r="B29" i="10" s="1"/>
  <c r="I20" i="10"/>
  <c r="H21" i="10"/>
  <c r="H23" i="10" s="1"/>
  <c r="F42" i="10"/>
  <c r="E42" i="10"/>
  <c r="G45" i="10"/>
  <c r="D42" i="10"/>
  <c r="I42" i="10"/>
  <c r="H42" i="10"/>
  <c r="G42" i="10"/>
  <c r="B44" i="10" s="1"/>
  <c r="C42" i="10"/>
  <c r="U37" i="10" l="1"/>
  <c r="V37" i="10"/>
  <c r="W42" i="10" s="1"/>
  <c r="R44" i="10" s="1"/>
  <c r="R45" i="10" s="1"/>
  <c r="S42" i="10"/>
  <c r="N44" i="10" s="1"/>
  <c r="N45" i="10" s="1"/>
  <c r="T42" i="10"/>
  <c r="O44" i="10" s="1"/>
  <c r="O45" i="10" s="1"/>
  <c r="C44" i="10"/>
  <c r="C45" i="10" s="1"/>
  <c r="D44" i="10"/>
  <c r="D45" i="10" s="1"/>
  <c r="M45" i="10"/>
  <c r="S39" i="10"/>
  <c r="E45" i="10"/>
  <c r="H26" i="10"/>
  <c r="C28" i="10" s="1"/>
  <c r="C29" i="10" s="1"/>
  <c r="J20" i="10"/>
  <c r="I21" i="10"/>
  <c r="I23" i="10" s="1"/>
  <c r="B45" i="10"/>
  <c r="V42" i="10" l="1"/>
  <c r="Q44" i="10" s="1"/>
  <c r="Q45" i="10" s="1"/>
  <c r="V39" i="10"/>
  <c r="U39" i="10"/>
  <c r="U42" i="10"/>
  <c r="P44" i="10" s="1"/>
  <c r="P45" i="10" s="1"/>
  <c r="H46" i="10"/>
  <c r="I26" i="10"/>
  <c r="D28" i="10" s="1"/>
  <c r="D29" i="10" s="1"/>
  <c r="J21" i="10"/>
  <c r="J23" i="10" s="1"/>
  <c r="K20" i="10"/>
  <c r="L20" i="10" s="1"/>
  <c r="M20" i="10" s="1"/>
  <c r="N20" i="10" s="1"/>
  <c r="O20" i="10" s="1"/>
  <c r="P20" i="10" s="1"/>
  <c r="Q20" i="10" s="1"/>
  <c r="R20" i="10" l="1"/>
  <c r="Q21" i="10"/>
  <c r="K21" i="10"/>
  <c r="K23" i="10" s="1"/>
  <c r="J26" i="10"/>
  <c r="E28" i="10" s="1"/>
  <c r="E29" i="10" s="1"/>
  <c r="Q23" i="10" l="1"/>
  <c r="S20" i="10"/>
  <c r="T20" i="10" s="1"/>
  <c r="R21" i="10"/>
  <c r="M21" i="10"/>
  <c r="M23" i="10" s="1"/>
  <c r="K26" i="10"/>
  <c r="F28" i="10" s="1"/>
  <c r="F29" i="10" s="1"/>
  <c r="L21" i="10"/>
  <c r="L23" i="10" s="1"/>
  <c r="U20" i="10" l="1"/>
  <c r="T21" i="10"/>
  <c r="T23" i="10" s="1"/>
  <c r="R23" i="10"/>
  <c r="R26" i="10"/>
  <c r="M28" i="10" s="1"/>
  <c r="M29" i="10" s="1"/>
  <c r="S21" i="10"/>
  <c r="M26" i="10"/>
  <c r="H28" i="10" s="1"/>
  <c r="L26" i="10"/>
  <c r="G28" i="10" s="1"/>
  <c r="G29" i="10" s="1"/>
  <c r="N21" i="10"/>
  <c r="N23" i="10" s="1"/>
  <c r="T26" i="10" l="1"/>
  <c r="O28" i="10"/>
  <c r="O29" i="10" s="1"/>
  <c r="U21" i="10"/>
  <c r="U26" i="10" s="1"/>
  <c r="P28" i="10" s="1"/>
  <c r="P29" i="10" s="1"/>
  <c r="V20" i="10"/>
  <c r="H29" i="10"/>
  <c r="S23" i="10"/>
  <c r="S26" i="10"/>
  <c r="N28" i="10" s="1"/>
  <c r="N29" i="10" s="1"/>
  <c r="N26" i="10"/>
  <c r="I28" i="10" s="1"/>
  <c r="I29" i="10" s="1"/>
  <c r="O21" i="10"/>
  <c r="O23" i="10" s="1"/>
  <c r="W20" i="10" l="1"/>
  <c r="W21" i="10" s="1"/>
  <c r="V21" i="10"/>
  <c r="V26" i="10" s="1"/>
  <c r="Q28" i="10" s="1"/>
  <c r="U23" i="10"/>
  <c r="P21" i="10"/>
  <c r="O26" i="10"/>
  <c r="J28" i="10" s="1"/>
  <c r="J29" i="10" s="1"/>
  <c r="Q29" i="10" l="1"/>
  <c r="V23" i="10"/>
  <c r="W23" i="10"/>
  <c r="W26" i="10"/>
  <c r="R28" i="10" s="1"/>
  <c r="R29" i="10" s="1"/>
  <c r="P23" i="10"/>
  <c r="Q26" i="10"/>
  <c r="L28" i="10" s="1"/>
  <c r="L29" i="10" s="1"/>
  <c r="P26" i="10"/>
  <c r="K28" i="10" s="1"/>
  <c r="H30" i="10" s="1"/>
  <c r="N30" i="10" l="1"/>
  <c r="K29" i="10"/>
  <c r="T13" i="9" l="1"/>
  <c r="S13" i="9"/>
  <c r="S5" i="3"/>
  <c r="Q13" i="9"/>
  <c r="P5" i="3"/>
  <c r="R13" i="9"/>
  <c r="R5" i="3"/>
  <c r="Q5" i="3"/>
  <c r="U13" i="9"/>
  <c r="T5" i="3"/>
</calcChain>
</file>

<file path=xl/sharedStrings.xml><?xml version="1.0" encoding="utf-8"?>
<sst xmlns="http://schemas.openxmlformats.org/spreadsheetml/2006/main" count="129" uniqueCount="89">
  <si>
    <t>Typ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</si>
  <si>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</si>
  <si>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</si>
  <si>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</si>
  <si>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</si>
  <si>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</si>
  <si>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</si>
  <si>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</si>
  <si>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Bundesprogramm Soziale Teilhabe am Arbeitsmarkt</t>
  </si>
  <si>
    <t>HH</t>
  </si>
  <si>
    <t>Brandenburg</t>
  </si>
  <si>
    <t>Sachsen</t>
  </si>
  <si>
    <t>Thüringen</t>
  </si>
  <si>
    <t>Hessen</t>
  </si>
  <si>
    <t>NRW</t>
  </si>
  <si>
    <t>Saarland</t>
  </si>
  <si>
    <t>Bayern</t>
  </si>
  <si>
    <t>BaWü</t>
  </si>
  <si>
    <t>AGH</t>
  </si>
  <si>
    <t>Januar 2019</t>
  </si>
  <si>
    <t>§16i SGB II TaAM</t>
  </si>
  <si>
    <t>SUMME Sozialversicherungspflichtige Beschäftigung</t>
  </si>
  <si>
    <t>SUMME Beschäftigungsschaffende Maßnahmenn inkl. AGH</t>
  </si>
  <si>
    <t>Andere</t>
  </si>
  <si>
    <t>Bundesprogramm Soziale Teilhabe</t>
  </si>
  <si>
    <t>Februar 2019</t>
  </si>
  <si>
    <t>März 2019</t>
  </si>
  <si>
    <t>April 2019</t>
  </si>
  <si>
    <t>Mai 2019</t>
  </si>
  <si>
    <t>Juni 2019</t>
  </si>
  <si>
    <t>Juli 2019</t>
  </si>
  <si>
    <t>Gesamt</t>
  </si>
  <si>
    <t>SH</t>
  </si>
  <si>
    <t>MV</t>
  </si>
  <si>
    <t>Nieders.</t>
  </si>
  <si>
    <t>HB</t>
  </si>
  <si>
    <t>Sachsen-Anh.</t>
  </si>
  <si>
    <t>Förderstatistik</t>
  </si>
  <si>
    <t>Teilnehmende in ausgewählten arbeitsmarktpolitischen Instrumenten - nach der Kostenträgerschaft der Teilnehmenden im RK SGB II</t>
  </si>
  <si>
    <t>Agentur für Arbeit Hamburg</t>
  </si>
  <si>
    <r>
      <t xml:space="preserve">Instrumente
der Arbeitsmarktpolitik </t>
    </r>
    <r>
      <rPr>
        <vertAlign val="superscript"/>
        <sz val="8"/>
        <color indexed="8"/>
        <rFont val="Arial"/>
        <family val="2"/>
      </rPr>
      <t>1)</t>
    </r>
  </si>
  <si>
    <t>Bestand</t>
  </si>
  <si>
    <t>vorläufig und hochgerechnet</t>
  </si>
  <si>
    <t>Staffel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</si>
  <si>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</si>
  <si>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</si>
  <si>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</si>
  <si>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</si>
  <si>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</si>
  <si>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</si>
  <si>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</si>
  <si>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</si>
  <si>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</si>
  <si>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</si>
  <si>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Verteilung der Plätze auf LAG-Träger</t>
  </si>
  <si>
    <t>Berlin</t>
  </si>
  <si>
    <t>Rheinland-Pfalz</t>
  </si>
  <si>
    <t>vorläufig und überwiegend hochgerechnet</t>
  </si>
  <si>
    <t>Hamburg</t>
  </si>
  <si>
    <t>MookWat</t>
  </si>
  <si>
    <t>FIT gGmbH</t>
  </si>
  <si>
    <t>Summe</t>
  </si>
  <si>
    <t>Ziel Koalitionsvertrag</t>
  </si>
  <si>
    <t>Soziale Teilhabe durch Arbeit für junge erwachsene Flüchtlinge und erwerbsfähige Leistungsberechtigte (STAFFEL)</t>
  </si>
  <si>
    <t>Bundesprogramm STAFFEL</t>
  </si>
  <si>
    <t>Teilhabe am Arbeitsmarkt §16i SGB II</t>
  </si>
  <si>
    <t>Nov</t>
  </si>
  <si>
    <t>Dez</t>
  </si>
  <si>
    <t>Monat</t>
  </si>
  <si>
    <t>Zugänge</t>
  </si>
  <si>
    <t>Eintritte kummuliert</t>
  </si>
  <si>
    <t>Austritte</t>
  </si>
  <si>
    <t>Abbruchsquote</t>
  </si>
  <si>
    <t>Austritte im Monat</t>
  </si>
  <si>
    <t>Eintritte im Monat</t>
  </si>
  <si>
    <t>Austritte im 6 Monatsverzug</t>
  </si>
  <si>
    <t>Deutschland</t>
  </si>
  <si>
    <t>Aufbau im Vergleich zu Okt 18</t>
  </si>
  <si>
    <t>Austritte kummuliert</t>
  </si>
  <si>
    <t>Austrittsquote mit 6 Monate Verzug</t>
  </si>
  <si>
    <t>Durchschnitt 2. Halbjahr 2017, 1. und 2. Halbjahr 2018,2019,2020</t>
  </si>
  <si>
    <t>Gefördert sozialver. Arbeitsplätze 31.07.2020</t>
  </si>
  <si>
    <t>Förderung von Arbeitsverhältnissen §16e SGB II (alt)</t>
  </si>
  <si>
    <t>Eingliederung von Langzeitarbeitslosen §16e SGB II (neu)</t>
  </si>
  <si>
    <t>Mai Juni - Fit gemittelt</t>
  </si>
  <si>
    <t>§16f Anschluss STAFFEL</t>
  </si>
  <si>
    <t>Anteil §16i-Plätze Beschäftigungsträger der LAG-Arbeit</t>
  </si>
  <si>
    <t>Anteil §16i- und §16e-Plätze Beschäftigungsträger der LAG-Arbeit</t>
  </si>
  <si>
    <t>§16i Arbeitsplätze Stand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</si>
</sst>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mmm\ yyyy"/>
    <numFmt numFmtId="166" formatCode="#,###,##0;\-\ #,###,##0;\-"/>
    <numFmt numFmtId="167" formatCode="mmm\ yyyy"/>
    <numFmt numFmtId="168" formatCode="0.0%"/>
    <numFmt numFmtId="169" formatCode="#,##0_ ;\-#,##0\ "/>
  </numFmts>
  <fonts count="35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9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0" tint="-0.24997711111789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23" fillId="0" borderId="0" applyNumberFormat="0" applyFill="0" applyBorder="0" applyAlignment="0" applyProtection="0"/>
    <xf numFmtId="0" fontId="16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9" fontId="7" fillId="0" borderId="0" applyFont="0" applyFill="0" applyBorder="0" applyAlignment="0" applyProtection="0"/>
    <xf numFmtId="0" fontId="33" fillId="8" borderId="0" applyNumberFormat="0" applyBorder="0" applyAlignment="0" applyProtection="0"/>
    <xf numFmtId="164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66" fontId="0" fillId="0" borderId="5" xfId="2" applyNumberFormat="1" applyFont="1" applyFill="1" applyBorder="1" applyAlignment="1">
      <alignment horizontal="center" vertical="center"/>
    </xf>
    <xf numFmtId="166" fontId="1" fillId="0" borderId="5" xfId="2" applyNumberFormat="1" applyFont="1" applyFill="1" applyBorder="1" applyAlignment="1">
      <alignment horizontal="center" vertical="center"/>
    </xf>
    <xf numFmtId="166" fontId="0" fillId="0" borderId="3" xfId="2" applyNumberFormat="1" applyFont="1" applyFill="1" applyBorder="1" applyAlignment="1">
      <alignment horizontal="center" vertical="center"/>
    </xf>
    <xf numFmtId="166" fontId="1" fillId="0" borderId="3" xfId="2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66" fontId="7" fillId="0" borderId="3" xfId="2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166" fontId="7" fillId="0" borderId="10" xfId="2" applyNumberFormat="1" applyFont="1" applyFill="1" applyBorder="1" applyAlignment="1">
      <alignment horizontal="center" vertical="center"/>
    </xf>
    <xf numFmtId="166" fontId="7" fillId="0" borderId="12" xfId="2" applyNumberFormat="1" applyFont="1" applyFill="1" applyBorder="1" applyAlignment="1">
      <alignment horizontal="center" vertical="center"/>
    </xf>
    <xf numFmtId="166" fontId="5" fillId="0" borderId="9" xfId="1" applyNumberFormat="1" applyFont="1" applyBorder="1" applyAlignment="1">
      <alignment horizontal="center" vertical="center"/>
    </xf>
    <xf numFmtId="166" fontId="0" fillId="0" borderId="0" xfId="0" applyNumberFormat="1"/>
    <xf numFmtId="166" fontId="13" fillId="2" borderId="3" xfId="2" applyNumberFormat="1" applyFont="1" applyFill="1" applyBorder="1" applyAlignment="1">
      <alignment horizontal="right" vertical="center"/>
    </xf>
    <xf numFmtId="0" fontId="9" fillId="0" borderId="19" xfId="2" applyFont="1" applyFill="1" applyBorder="1" applyAlignment="1">
      <alignment vertical="center"/>
    </xf>
    <xf numFmtId="0" fontId="18" fillId="0" borderId="19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2" fontId="13" fillId="0" borderId="5" xfId="2" applyNumberFormat="1" applyFont="1" applyFill="1" applyBorder="1" applyAlignment="1">
      <alignment vertical="center"/>
    </xf>
    <xf numFmtId="166" fontId="13" fillId="0" borderId="3" xfId="2" applyNumberFormat="1" applyFont="1" applyFill="1" applyBorder="1" applyAlignment="1">
      <alignment horizontal="right" vertical="center"/>
    </xf>
    <xf numFmtId="2" fontId="10" fillId="0" borderId="15" xfId="2" applyNumberFormat="1" applyFont="1" applyFill="1" applyBorder="1" applyAlignment="1" applyProtection="1">
      <alignment horizontal="left" vertical="center"/>
    </xf>
    <xf numFmtId="2" fontId="10" fillId="0" borderId="0" xfId="2" applyNumberFormat="1" applyFont="1" applyFill="1" applyBorder="1" applyAlignment="1" applyProtection="1">
      <alignment horizontal="left" vertical="center"/>
    </xf>
    <xf numFmtId="0" fontId="9" fillId="0" borderId="0" xfId="1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2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166" fontId="10" fillId="0" borderId="0" xfId="1" applyNumberFormat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5" fontId="9" fillId="0" borderId="1" xfId="1" quotePrefix="1" applyNumberFormat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Continuous" vertical="center"/>
    </xf>
    <xf numFmtId="0" fontId="11" fillId="5" borderId="0" xfId="1" applyFont="1" applyFill="1" applyBorder="1" applyAlignment="1">
      <alignment horizontal="centerContinuous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166" fontId="10" fillId="0" borderId="0" xfId="1" applyNumberFormat="1" applyFont="1" applyAlignment="1">
      <alignment horizontal="right" vertical="center"/>
    </xf>
    <xf numFmtId="2" fontId="11" fillId="0" borderId="5" xfId="2" applyNumberFormat="1" applyFont="1" applyFill="1" applyBorder="1" applyAlignment="1">
      <alignment vertical="center"/>
    </xf>
    <xf numFmtId="0" fontId="11" fillId="6" borderId="2" xfId="1" applyFont="1" applyFill="1" applyBorder="1" applyAlignment="1">
      <alignment vertical="center"/>
    </xf>
    <xf numFmtId="166" fontId="11" fillId="6" borderId="3" xfId="2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vertical="center"/>
    </xf>
    <xf numFmtId="166" fontId="13" fillId="6" borderId="3" xfId="2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0" fontId="27" fillId="0" borderId="0" xfId="1" applyFont="1"/>
    <xf numFmtId="0" fontId="9" fillId="0" borderId="20" xfId="1" applyFont="1" applyFill="1" applyBorder="1" applyAlignment="1">
      <alignment vertical="center"/>
    </xf>
    <xf numFmtId="0" fontId="9" fillId="0" borderId="20" xfId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0" xfId="0"/>
    <xf numFmtId="165" fontId="9" fillId="0" borderId="1" xfId="1" quotePrefix="1" applyNumberFormat="1" applyFont="1" applyBorder="1" applyAlignment="1">
      <alignment horizontal="center"/>
    </xf>
    <xf numFmtId="166" fontId="5" fillId="0" borderId="21" xfId="1" applyNumberFormat="1" applyFont="1" applyBorder="1" applyAlignment="1">
      <alignment horizontal="center" vertical="center"/>
    </xf>
    <xf numFmtId="0" fontId="29" fillId="0" borderId="0" xfId="0" applyFont="1"/>
    <xf numFmtId="166" fontId="1" fillId="0" borderId="0" xfId="0" applyNumberFormat="1" applyFont="1"/>
    <xf numFmtId="9" fontId="0" fillId="0" borderId="0" xfId="14" applyFont="1"/>
    <xf numFmtId="0" fontId="1" fillId="7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4" xfId="0" applyFont="1" applyBorder="1" applyAlignment="1">
      <alignment horizontal="right" vertical="center" wrapText="1"/>
    </xf>
    <xf numFmtId="17" fontId="30" fillId="0" borderId="13" xfId="0" applyNumberFormat="1" applyFont="1" applyBorder="1" applyAlignment="1">
      <alignment vertical="center"/>
    </xf>
    <xf numFmtId="0" fontId="32" fillId="0" borderId="0" xfId="0" quotePrefix="1" applyFont="1" applyAlignment="1">
      <alignment wrapText="1"/>
    </xf>
    <xf numFmtId="17" fontId="5" fillId="0" borderId="7" xfId="0" quotePrefix="1" applyNumberFormat="1" applyFont="1" applyBorder="1" applyAlignment="1">
      <alignment horizontal="center" vertical="center"/>
    </xf>
    <xf numFmtId="17" fontId="5" fillId="0" borderId="8" xfId="0" quotePrefix="1" applyNumberFormat="1" applyFont="1" applyBorder="1" applyAlignment="1">
      <alignment horizontal="center" vertical="center"/>
    </xf>
    <xf numFmtId="17" fontId="5" fillId="0" borderId="11" xfId="0" quotePrefix="1" applyNumberFormat="1" applyFont="1" applyBorder="1" applyAlignment="1">
      <alignment horizontal="center" vertical="center"/>
    </xf>
    <xf numFmtId="0" fontId="12" fillId="0" borderId="20" xfId="1" applyFont="1" applyFill="1" applyBorder="1" applyAlignment="1">
      <alignment vertical="center"/>
    </xf>
    <xf numFmtId="168" fontId="0" fillId="0" borderId="0" xfId="14" applyNumberFormat="1" applyFont="1"/>
    <xf numFmtId="0" fontId="1" fillId="0" borderId="0" xfId="0" applyFont="1" applyAlignment="1">
      <alignment vertical="center"/>
    </xf>
    <xf numFmtId="17" fontId="0" fillId="0" borderId="0" xfId="0" applyNumberFormat="1"/>
    <xf numFmtId="166" fontId="13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9" fontId="8" fillId="0" borderId="0" xfId="14" applyFont="1"/>
    <xf numFmtId="166" fontId="34" fillId="0" borderId="0" xfId="0" applyNumberFormat="1" applyFont="1"/>
    <xf numFmtId="168" fontId="33" fillId="8" borderId="0" xfId="15" applyNumberFormat="1"/>
    <xf numFmtId="165" fontId="9" fillId="0" borderId="1" xfId="1" quotePrefix="1" applyNumberFormat="1" applyFont="1" applyBorder="1" applyAlignment="1">
      <alignment horizontal="center"/>
    </xf>
    <xf numFmtId="166" fontId="13" fillId="0" borderId="2" xfId="2" applyNumberFormat="1" applyFont="1" applyFill="1" applyBorder="1" applyAlignment="1">
      <alignment horizontal="right" vertical="center"/>
    </xf>
    <xf numFmtId="0" fontId="0" fillId="7" borderId="0" xfId="0" applyFill="1" applyAlignment="1"/>
    <xf numFmtId="0" fontId="0" fillId="7" borderId="0" xfId="0" applyFill="1"/>
    <xf numFmtId="0" fontId="15" fillId="4" borderId="23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3" fontId="15" fillId="4" borderId="22" xfId="0" applyNumberFormat="1" applyFont="1" applyFill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31" fillId="3" borderId="27" xfId="0" applyNumberFormat="1" applyFont="1" applyFill="1" applyBorder="1" applyAlignment="1">
      <alignment horizontal="right" vertical="center"/>
    </xf>
    <xf numFmtId="3" fontId="15" fillId="3" borderId="27" xfId="0" applyNumberFormat="1" applyFont="1" applyFill="1" applyBorder="1" applyAlignment="1">
      <alignment horizontal="right" vertical="center"/>
    </xf>
    <xf numFmtId="169" fontId="0" fillId="0" borderId="0" xfId="16" applyNumberFormat="1" applyFont="1"/>
    <xf numFmtId="165" fontId="9" fillId="0" borderId="1" xfId="1" quotePrefix="1" applyNumberFormat="1" applyFont="1" applyBorder="1" applyAlignment="1">
      <alignment horizontal="center"/>
    </xf>
    <xf numFmtId="165" fontId="9" fillId="0" borderId="1" xfId="1" quotePrefix="1" applyNumberFormat="1" applyFont="1" applyBorder="1" applyAlignment="1">
      <alignment horizontal="center"/>
    </xf>
    <xf numFmtId="165" fontId="9" fillId="0" borderId="17" xfId="1" quotePrefix="1" applyNumberFormat="1" applyFont="1" applyBorder="1" applyAlignment="1">
      <alignment horizontal="center" vertical="center" wrapText="1"/>
    </xf>
    <xf numFmtId="165" fontId="9" fillId="0" borderId="18" xfId="1" quotePrefix="1" applyNumberFormat="1" applyFont="1" applyBorder="1" applyAlignment="1">
      <alignment horizontal="center" vertical="center" wrapText="1"/>
    </xf>
    <xf numFmtId="0" fontId="9" fillId="9" borderId="20" xfId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66" fontId="13" fillId="0" borderId="3" xfId="2" applyNumberFormat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165" fontId="9" fillId="0" borderId="1" xfId="1" quotePrefix="1" applyNumberFormat="1" applyFont="1" applyBorder="1" applyAlignment="1">
      <alignment horizontal="center"/>
    </xf>
    <xf numFmtId="166" fontId="11" fillId="10" borderId="2" xfId="2" applyNumberFormat="1" applyFont="1" applyFill="1" applyBorder="1" applyAlignment="1">
      <alignment horizontal="right" vertical="center"/>
    </xf>
    <xf numFmtId="9" fontId="0" fillId="0" borderId="0" xfId="14" applyNumberFormat="1" applyFont="1"/>
    <xf numFmtId="3" fontId="15" fillId="0" borderId="25" xfId="0" applyNumberFormat="1" applyFont="1" applyFill="1" applyBorder="1" applyAlignment="1">
      <alignment horizontal="right" vertical="center"/>
    </xf>
    <xf numFmtId="165" fontId="9" fillId="0" borderId="17" xfId="1" quotePrefix="1" applyNumberFormat="1" applyFont="1" applyBorder="1" applyAlignment="1">
      <alignment horizontal="center" vertical="center" wrapText="1"/>
    </xf>
    <xf numFmtId="165" fontId="9" fillId="0" borderId="18" xfId="1" quotePrefix="1" applyNumberFormat="1" applyFont="1" applyBorder="1" applyAlignment="1">
      <alignment horizontal="center" vertical="center" wrapText="1"/>
    </xf>
    <xf numFmtId="165" fontId="9" fillId="0" borderId="1" xfId="1" quotePrefix="1" applyNumberFormat="1" applyFont="1" applyBorder="1" applyAlignment="1">
      <alignment horizontal="center"/>
    </xf>
    <xf numFmtId="165" fontId="19" fillId="0" borderId="0" xfId="1" applyNumberFormat="1" applyFont="1" applyFill="1" applyBorder="1" applyAlignment="1">
      <alignment horizontal="left" vertical="center" wrapText="1"/>
    </xf>
    <xf numFmtId="167" fontId="19" fillId="0" borderId="1" xfId="1" applyNumberFormat="1" applyFont="1" applyFill="1" applyBorder="1" applyAlignment="1">
      <alignment horizontal="center" vertical="center" wrapText="1"/>
    </xf>
    <xf numFmtId="167" fontId="19" fillId="0" borderId="1" xfId="1" applyNumberFormat="1" applyFont="1" applyFill="1" applyBorder="1" applyAlignment="1">
      <alignment horizontal="center" vertical="center"/>
    </xf>
  </cellXfs>
  <cellStyles count="18">
    <cellStyle name="Akzent6" xfId="15" builtinId="49"/>
    <cellStyle name="Hyperlink 3 3" xfId="9" xr:uid="{00000000-0005-0000-0000-000001000000}"/>
    <cellStyle name="Komma" xfId="16" builtinId="3"/>
    <cellStyle name="Link" xfId="3" builtinId="8"/>
    <cellStyle name="Link 2" xfId="6" xr:uid="{00000000-0005-0000-0000-000004000000}"/>
    <cellStyle name="Link 3" xfId="7" xr:uid="{00000000-0005-0000-0000-000005000000}"/>
    <cellStyle name="Link 3 2" xfId="8" xr:uid="{00000000-0005-0000-0000-000006000000}"/>
    <cellStyle name="Link 4" xfId="17" xr:uid="{00000000-0005-0000-0000-000007000000}"/>
    <cellStyle name="Prozent" xfId="14" builtinId="5"/>
    <cellStyle name="Standard" xfId="0" builtinId="0"/>
    <cellStyle name="Standard 2" xfId="1" xr:uid="{00000000-0005-0000-0000-00000A000000}"/>
    <cellStyle name="Standard 2 2" xfId="5" xr:uid="{00000000-0005-0000-0000-00000B000000}"/>
    <cellStyle name="Standard 2 3" xfId="12" xr:uid="{00000000-0005-0000-0000-00000C000000}"/>
    <cellStyle name="Standard 24" xfId="10" xr:uid="{00000000-0005-0000-0000-00000D000000}"/>
    <cellStyle name="Standard 3" xfId="4" xr:uid="{00000000-0005-0000-0000-00000E000000}"/>
    <cellStyle name="Standard 4" xfId="13" xr:uid="{00000000-0005-0000-0000-00000F000000}"/>
    <cellStyle name="Standard 6" xfId="11" xr:uid="{00000000-0005-0000-0000-000010000000}"/>
    <cellStyle name="Standard_AMP_Vorlage" xfId="2" xr:uid="{00000000-0005-0000-0000-000011000000}"/>
  </cellStyles>
  <dxfs count="0"/>
  <tableStyles count="0" defaultTableStyle="TableStyleMedium2" defaultPivotStyle="PivotStyleLight16"/>
  <colors>
    <mruColors>
      <color rgb="FF0066CC"/>
      <color rgb="FF0099FF"/>
      <color rgb="FF0E35B2"/>
      <color rgb="FF66FF66"/>
      <color rgb="FF189870"/>
      <color rgb="FF1D50A3"/>
      <color rgb="FFDE0000"/>
      <color rgb="FFF6E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baseline="0">
                <a:solidFill>
                  <a:srgbClr val="9D360E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rgbClr val="FF0000"/>
                </a:solidFill>
              </a:rPr>
              <a:t>69% der §16i-Beschäfigten</a:t>
            </a:r>
            <a:r>
              <a:rPr lang="de-DE" baseline="0">
                <a:solidFill>
                  <a:srgbClr val="FF0000"/>
                </a:solidFill>
              </a:rPr>
              <a:t> in Hamburg sind bei Trägern der LAG-Arbeit; </a:t>
            </a:r>
            <a:br>
              <a:rPr lang="de-DE" baseline="0">
                <a:solidFill>
                  <a:srgbClr val="FF0000"/>
                </a:solidFill>
              </a:rPr>
            </a:br>
            <a:r>
              <a:rPr lang="de-DE" sz="1100" baseline="0">
                <a:solidFill>
                  <a:srgbClr val="FF0000"/>
                </a:solidFill>
              </a:rPr>
              <a:t>Wohlfahrtsverbänden, Integrationsunternehmen, Stadtreinigung und </a:t>
            </a:r>
            <a:r>
              <a:rPr lang="de-DE"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Arbeitgeber des 1. Arbeitsmarktes beschäftigen 31%</a:t>
            </a:r>
          </a:p>
        </c:rich>
      </c:tx>
      <c:layout>
        <c:manualLayout>
          <c:xMode val="edge"/>
          <c:yMode val="edge"/>
          <c:x val="0.12582382258397476"/>
          <c:y val="1.42602447507140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548687421466008E-4"/>
          <c:y val="0.3753963061306611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F89-4264-A53E-9DDB8B3387A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21000">
                    <a:srgbClr val="0070C0"/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F89-4264-A53E-9DDB8B3387AD}"/>
              </c:ext>
            </c:extLst>
          </c:dPt>
          <c:dLbls>
            <c:dLbl>
              <c:idx val="0"/>
              <c:layout>
                <c:manualLayout>
                  <c:x val="-0.13623418879137061"/>
                  <c:y val="-0.13159506068147644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400" b="1">
                        <a:solidFill>
                          <a:schemeClr val="tx1"/>
                        </a:solidFill>
                      </a:rPr>
                      <a:t>495 = </a:t>
                    </a:r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63925089371232791"/>
                      <c:h val="0.278473052297752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89-4264-A53E-9DDB8B3387AD}"/>
                </c:ext>
              </c:extLst>
            </c:dLbl>
            <c:dLbl>
              <c:idx val="1"/>
              <c:layout>
                <c:manualLayout>
                  <c:x val="0.14992720511807744"/>
                  <c:y val="8.599738367271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5F337F-9012-424A-820B-5354CE984EF9}" type="CATEGORYNAME">
                      <a:rPr lang="en-US" sz="1400">
                        <a:solidFill>
                          <a:schemeClr val="bg1"/>
                        </a:solidFill>
                      </a:rPr>
                      <a:pPr>
                        <a:defRPr sz="10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[RUBRIKENNAME]</a:t>
                    </a:fld>
                    <a:r>
                      <a:rPr lang="en-US" sz="2000" b="1" baseline="0">
                        <a:solidFill>
                          <a:schemeClr val="bg1"/>
                        </a:solidFill>
                      </a:rPr>
                      <a:t>
</a:t>
                    </a:r>
                    <a:fld id="{10543F81-90A9-4156-B39E-6C044819B0F0}" type="VALU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0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[WERT]</a:t>
                    </a:fld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
</a:t>
                    </a:r>
                    <a:fld id="{66446678-8E56-4A0B-86F2-BFB945C85D30}" type="PERCENTAG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0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[PROZENTSATZ]</a:t>
                    </a:fld>
                    <a:endParaRPr lang="en-US" sz="14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081862278589091"/>
                      <c:h val="0.180801422321999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89-4264-A53E-9DDB8B3387AD}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89-4264-A53E-9DDB8B3387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'Anteil LAG Hamburg'!$A$16:$A$17</c:f>
              <c:strCache>
                <c:ptCount val="2"/>
                <c:pt idx="0">
                  <c:v>Anteil §16i-Plätze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'Anteil LAG Hamburg'!$B$16:$B$17</c:f>
              <c:numCache>
                <c:formatCode>#,###,##0;\-\ #,###,##0;\-</c:formatCode>
                <c:ptCount val="2"/>
                <c:pt idx="0" formatCode="General">
                  <c:v>566</c:v>
                </c:pt>
                <c:pt idx="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89-4264-A53E-9DDB8B3387A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9D360E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tx1"/>
                </a:solidFill>
              </a:rPr>
              <a:t>67 %</a:t>
            </a:r>
            <a:r>
              <a:rPr lang="de-DE" baseline="0">
                <a:solidFill>
                  <a:schemeClr val="tx1"/>
                </a:solidFill>
              </a:rPr>
              <a:t> der </a:t>
            </a:r>
            <a:r>
              <a:rPr lang="de-DE">
                <a:solidFill>
                  <a:schemeClr val="tx1"/>
                </a:solidFill>
              </a:rPr>
              <a:t>§16i- und</a:t>
            </a:r>
            <a:r>
              <a:rPr lang="de-DE" baseline="0">
                <a:solidFill>
                  <a:schemeClr val="tx1"/>
                </a:solidFill>
              </a:rPr>
              <a:t> §16e-</a:t>
            </a:r>
            <a:r>
              <a:rPr lang="de-DE">
                <a:solidFill>
                  <a:schemeClr val="tx1"/>
                </a:solidFill>
              </a:rPr>
              <a:t>Beschäftigten</a:t>
            </a:r>
            <a:r>
              <a:rPr lang="de-DE" baseline="0">
                <a:solidFill>
                  <a:schemeClr val="tx1"/>
                </a:solidFill>
              </a:rPr>
              <a:t> in Hamburg sind bei Trägern der LAG-Arbeit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9D360E"/>
                </a:solidFill>
              </a:defRPr>
            </a:pPr>
            <a:r>
              <a:rPr lang="de-DE" sz="1000" b="1" i="0" baseline="0">
                <a:solidFill>
                  <a:schemeClr val="tx1"/>
                </a:solidFill>
                <a:effectLst/>
              </a:rPr>
              <a:t>Wohlfahrtsverbände, Integrationsunternehmen, Stadtreinigung und Arbeitgebern des 1. Arbeitsmarktes beschäftigt 33%</a:t>
            </a:r>
            <a:endParaRPr lang="de-DE" sz="900">
              <a:solidFill>
                <a:schemeClr val="tx1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9D360E"/>
                </a:solidFill>
              </a:defRPr>
            </a:pPr>
            <a:endParaRPr lang="de-DE"/>
          </a:p>
        </c:rich>
      </c:tx>
      <c:layout>
        <c:manualLayout>
          <c:xMode val="edge"/>
          <c:yMode val="edge"/>
          <c:x val="9.7527035934513839E-2"/>
          <c:y val="6.6664461610982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9D360E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00271002710027E-3"/>
          <c:y val="0.375396321544074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582-4DDB-9306-E018C9889FE3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3000">
                    <a:srgbClr val="0066CC">
                      <a:lumMod val="11000"/>
                      <a:lumOff val="89000"/>
                    </a:srgbClr>
                  </a:gs>
                  <a:gs pos="28000">
                    <a:srgbClr val="0066CC"/>
                  </a:gs>
                  <a:gs pos="69000">
                    <a:srgbClr val="0066CC"/>
                  </a:gs>
                  <a:gs pos="97000">
                    <a:srgbClr val="0066CC"/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582-4DDB-9306-E018C9889FE3}"/>
              </c:ext>
            </c:extLst>
          </c:dPt>
          <c:dLbls>
            <c:dLbl>
              <c:idx val="0"/>
              <c:layout>
                <c:manualLayout>
                  <c:x val="-0.18540448027312417"/>
                  <c:y val="-0.1122941193968303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r>
                      <a:rPr lang="en-US" sz="1400" b="1">
                        <a:solidFill>
                          <a:schemeClr val="tx1"/>
                        </a:solidFill>
                      </a:rPr>
                      <a:t> 566 = </a:t>
                    </a:r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141070957766743"/>
                      <c:h val="0.278472941333800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82-4DDB-9306-E018C9889FE3}"/>
                </c:ext>
              </c:extLst>
            </c:dLbl>
            <c:dLbl>
              <c:idx val="1"/>
              <c:layout>
                <c:manualLayout>
                  <c:x val="0.23329061978346996"/>
                  <c:y val="2.9194295435989708E-2"/>
                </c:manualLayout>
              </c:layout>
              <c:tx>
                <c:rich>
                  <a:bodyPr/>
                  <a:lstStyle/>
                  <a:p>
                    <a:fld id="{32708AF7-A4D6-479A-8E78-1E3FB0B98FC6}" type="CATEGORYNAME">
                      <a:rPr lang="en-US" sz="1400">
                        <a:solidFill>
                          <a:schemeClr val="bg1"/>
                        </a:solidFill>
                      </a:rPr>
                      <a:pPr/>
                      <a:t>[RUBRIKENNAME]</a:t>
                    </a:fld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
</a:t>
                    </a:r>
                    <a:fld id="{1737A6DA-A3F5-46F8-BDDA-8288E3674326}" type="VALUE">
                      <a:rPr lang="en-US" sz="1400" baseline="0">
                        <a:solidFill>
                          <a:schemeClr val="bg1"/>
                        </a:solidFill>
                      </a:rPr>
                      <a:pPr/>
                      <a:t>[WERT]</a:t>
                    </a:fld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
</a:t>
                    </a:r>
                    <a:fld id="{7B6E156C-EDEE-424E-80C1-B92EE031C4A1}" type="PERCENTAGE">
                      <a:rPr lang="en-US" sz="1400" baseline="0">
                        <a:solidFill>
                          <a:schemeClr val="bg1"/>
                        </a:solidFill>
                      </a:rPr>
                      <a:pPr/>
                      <a:t>[PROZENTSATZ]</a:t>
                    </a:fld>
                    <a:endParaRPr lang="en-US" sz="1400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82-4DDB-9306-E018C9889FE3}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2-4DDB-9306-E018C9889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'Anteil LAG Hamburg'!$A$20:$A$21</c:f>
              <c:strCache>
                <c:ptCount val="2"/>
                <c:pt idx="0">
                  <c:v>Anteil §16i- und §16e-Plätze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'Anteil LAG Hamburg'!$B$20:$B$21</c:f>
              <c:numCache>
                <c:formatCode>#,###,##0;\-\ #,###,##0;\-</c:formatCode>
                <c:ptCount val="2"/>
                <c:pt idx="0" formatCode="General">
                  <c:v>647</c:v>
                </c:pt>
                <c:pt idx="1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82-4DDB-9306-E018C9889FE3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Entwicklung der öffentlich geförderten Beschäftigung </a:t>
            </a:r>
            <a:br>
              <a:rPr lang="de-DE" sz="1800" b="1" i="0" baseline="0">
                <a:effectLst/>
              </a:rPr>
            </a:br>
            <a:r>
              <a:rPr lang="de-DE" sz="1800" b="1" i="0" baseline="0">
                <a:effectLst/>
              </a:rPr>
              <a:t>in Hamburg August 2018 - Oktober</a:t>
            </a:r>
            <a:r>
              <a:rPr lang="de-DE" sz="1400" b="0" i="0" u="none" strike="noStrike" baseline="0">
                <a:effectLst/>
              </a:rPr>
              <a:t> </a:t>
            </a:r>
            <a:r>
              <a:rPr lang="de-DE" sz="1800" b="1" i="0" baseline="0">
                <a:effectLst/>
              </a:rPr>
              <a:t>2020</a:t>
            </a:r>
            <a:br>
              <a:rPr lang="de-DE" sz="1800" b="1" i="0" baseline="0">
                <a:effectLst/>
              </a:rPr>
            </a:br>
            <a:r>
              <a:rPr lang="de-DE" sz="1100" b="1" i="0" baseline="0">
                <a:effectLst/>
              </a:rPr>
              <a:t>Quelle: Statistik der Bundesagentur für Arbeit (BA-Statistik)</a:t>
            </a:r>
            <a:endParaRPr lang="de-DE" sz="1000">
              <a:effectLst/>
            </a:endParaRPr>
          </a:p>
        </c:rich>
      </c:tx>
      <c:layout>
        <c:manualLayout>
          <c:xMode val="edge"/>
          <c:yMode val="edge"/>
          <c:x val="0.193207518898387"/>
          <c:y val="7.48104475644002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8648116277534945E-2"/>
          <c:y val="0.13966101694915253"/>
          <c:w val="0.9195011375243175"/>
          <c:h val="0.698213908151780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'Hamburg inkl. Staffel'!$C$19</c:f>
              <c:strCache>
                <c:ptCount val="1"/>
                <c:pt idx="0">
                  <c:v>§16f Anschluss STAFFEL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Staffel'!$D$19:$AE$19</c:f>
              <c:numCache>
                <c:formatCode>#,###,##0;\-\ #,###,##0;\-</c:formatCode>
                <c:ptCount val="28"/>
                <c:pt idx="18">
                  <c:v>139</c:v>
                </c:pt>
                <c:pt idx="19">
                  <c:v>107</c:v>
                </c:pt>
                <c:pt idx="20">
                  <c:v>95</c:v>
                </c:pt>
                <c:pt idx="21">
                  <c:v>80</c:v>
                </c:pt>
                <c:pt idx="22">
                  <c:v>56</c:v>
                </c:pt>
                <c:pt idx="23">
                  <c:v>33</c:v>
                </c:pt>
                <c:pt idx="24">
                  <c:v>20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08-4E97-AC84-D277E9775EC5}"/>
            </c:ext>
          </c:extLst>
        </c:ser>
        <c:ser>
          <c:idx val="1"/>
          <c:order val="1"/>
          <c:tx>
            <c:strRef>
              <c:f>'Hamburg inkl. Staffel'!$C$18</c:f>
              <c:strCache>
                <c:ptCount val="1"/>
                <c:pt idx="0">
                  <c:v>Bundesprogramm STAFFEL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8-4E97-AC84-D277E9775EC5}"/>
              </c:ext>
            </c:extLst>
          </c:dPt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Staffel'!$D$18:$AE$18</c:f>
              <c:numCache>
                <c:formatCode>#,###,##0;\-\ #,###,##0;\-</c:formatCode>
                <c:ptCount val="28"/>
                <c:pt idx="0">
                  <c:v>308</c:v>
                </c:pt>
                <c:pt idx="1">
                  <c:v>314</c:v>
                </c:pt>
                <c:pt idx="2">
                  <c:v>298</c:v>
                </c:pt>
                <c:pt idx="3">
                  <c:v>295</c:v>
                </c:pt>
                <c:pt idx="4">
                  <c:v>295</c:v>
                </c:pt>
                <c:pt idx="5">
                  <c:v>276</c:v>
                </c:pt>
                <c:pt idx="6">
                  <c:v>247</c:v>
                </c:pt>
                <c:pt idx="7">
                  <c:v>256</c:v>
                </c:pt>
                <c:pt idx="8">
                  <c:v>271</c:v>
                </c:pt>
                <c:pt idx="9">
                  <c:v>289</c:v>
                </c:pt>
                <c:pt idx="10">
                  <c:v>310</c:v>
                </c:pt>
                <c:pt idx="11">
                  <c:v>305</c:v>
                </c:pt>
                <c:pt idx="12">
                  <c:v>304</c:v>
                </c:pt>
                <c:pt idx="13">
                  <c:v>289</c:v>
                </c:pt>
                <c:pt idx="14">
                  <c:v>275</c:v>
                </c:pt>
                <c:pt idx="15">
                  <c:v>258</c:v>
                </c:pt>
                <c:pt idx="16">
                  <c:v>237</c:v>
                </c:pt>
                <c:pt idx="17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08-4E97-AC84-D277E9775EC5}"/>
            </c:ext>
          </c:extLst>
        </c:ser>
        <c:ser>
          <c:idx val="7"/>
          <c:order val="2"/>
          <c:tx>
            <c:strRef>
              <c:f>'Hamburg inkl. Staffel'!$C$14</c:f>
              <c:strCache>
                <c:ptCount val="1"/>
                <c:pt idx="0">
                  <c:v>Förderung von Arbeitsverhältnissen §16e SGB II (alt)</c:v>
                </c:pt>
              </c:strCache>
            </c:strRef>
          </c:tx>
          <c:spPr>
            <a:solidFill>
              <a:srgbClr val="189870"/>
            </a:solidFill>
            <a:ln>
              <a:solidFill>
                <a:srgbClr val="189870"/>
              </a:solidFill>
            </a:ln>
            <a:effectLst/>
          </c:spPr>
          <c:invertIfNegative val="0"/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Staffel'!$D$14:$AE$14</c:f>
              <c:numCache>
                <c:formatCode>#,###,##0;\-\ #,###,##0;\-</c:formatCode>
                <c:ptCount val="28"/>
                <c:pt idx="0">
                  <c:v>398</c:v>
                </c:pt>
                <c:pt idx="1">
                  <c:v>401</c:v>
                </c:pt>
                <c:pt idx="2">
                  <c:v>390</c:v>
                </c:pt>
                <c:pt idx="3">
                  <c:v>384</c:v>
                </c:pt>
                <c:pt idx="4">
                  <c:v>393</c:v>
                </c:pt>
                <c:pt idx="5">
                  <c:v>416</c:v>
                </c:pt>
                <c:pt idx="6">
                  <c:v>397</c:v>
                </c:pt>
                <c:pt idx="7">
                  <c:v>367</c:v>
                </c:pt>
                <c:pt idx="8">
                  <c:v>343</c:v>
                </c:pt>
                <c:pt idx="9">
                  <c:v>314</c:v>
                </c:pt>
                <c:pt idx="10">
                  <c:v>284</c:v>
                </c:pt>
                <c:pt idx="11">
                  <c:v>253</c:v>
                </c:pt>
                <c:pt idx="12">
                  <c:v>224</c:v>
                </c:pt>
                <c:pt idx="13">
                  <c:v>209</c:v>
                </c:pt>
                <c:pt idx="14">
                  <c:v>185</c:v>
                </c:pt>
                <c:pt idx="15">
                  <c:v>171</c:v>
                </c:pt>
                <c:pt idx="16">
                  <c:v>143</c:v>
                </c:pt>
                <c:pt idx="17">
                  <c:v>121</c:v>
                </c:pt>
                <c:pt idx="18">
                  <c:v>106</c:v>
                </c:pt>
                <c:pt idx="19">
                  <c:v>99</c:v>
                </c:pt>
                <c:pt idx="20">
                  <c:v>91</c:v>
                </c:pt>
                <c:pt idx="21">
                  <c:v>83</c:v>
                </c:pt>
                <c:pt idx="22">
                  <c:v>69</c:v>
                </c:pt>
                <c:pt idx="23">
                  <c:v>54</c:v>
                </c:pt>
                <c:pt idx="24">
                  <c:v>40</c:v>
                </c:pt>
                <c:pt idx="25">
                  <c:v>34</c:v>
                </c:pt>
                <c:pt idx="26">
                  <c:v>26</c:v>
                </c:pt>
                <c:pt idx="2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8-4E97-AC84-D277E9775EC5}"/>
            </c:ext>
          </c:extLst>
        </c:ser>
        <c:ser>
          <c:idx val="3"/>
          <c:order val="3"/>
          <c:tx>
            <c:strRef>
              <c:f>'Hamburg inkl. Staffel'!$C$15</c:f>
              <c:strCache>
                <c:ptCount val="1"/>
                <c:pt idx="0">
                  <c:v>Eingliederung von Langzeitarbeitslosen §16e SGB II (neu)</c:v>
                </c:pt>
              </c:strCache>
            </c:strRef>
          </c:tx>
          <c:spPr>
            <a:solidFill>
              <a:srgbClr val="66FF66"/>
            </a:solidFill>
            <a:ln>
              <a:solidFill>
                <a:srgbClr val="66FF66"/>
              </a:solidFill>
            </a:ln>
            <a:effectLst/>
          </c:spPr>
          <c:invertIfNegative val="0"/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Staffel'!$D$15:$AE$15</c:f>
              <c:numCache>
                <c:formatCode>#,###,##0;\-\ #,###,##0;\-</c:formatCode>
                <c:ptCount val="28"/>
                <c:pt idx="13">
                  <c:v>35</c:v>
                </c:pt>
                <c:pt idx="14">
                  <c:v>41</c:v>
                </c:pt>
                <c:pt idx="15">
                  <c:v>52</c:v>
                </c:pt>
                <c:pt idx="16">
                  <c:v>51</c:v>
                </c:pt>
                <c:pt idx="17">
                  <c:v>57</c:v>
                </c:pt>
                <c:pt idx="18">
                  <c:v>67</c:v>
                </c:pt>
                <c:pt idx="19">
                  <c:v>76</c:v>
                </c:pt>
                <c:pt idx="20">
                  <c:v>80</c:v>
                </c:pt>
                <c:pt idx="21">
                  <c:v>79</c:v>
                </c:pt>
                <c:pt idx="22">
                  <c:v>86</c:v>
                </c:pt>
                <c:pt idx="23">
                  <c:v>96</c:v>
                </c:pt>
                <c:pt idx="24">
                  <c:v>103</c:v>
                </c:pt>
                <c:pt idx="25">
                  <c:v>119</c:v>
                </c:pt>
                <c:pt idx="26">
                  <c:v>125</c:v>
                </c:pt>
                <c:pt idx="27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8-4E97-AC84-D277E9775EC5}"/>
            </c:ext>
          </c:extLst>
        </c:ser>
        <c:ser>
          <c:idx val="0"/>
          <c:order val="4"/>
          <c:tx>
            <c:strRef>
              <c:f>'Hamburg inkl. Staffel'!$C$16</c:f>
              <c:strCache>
                <c:ptCount val="1"/>
                <c:pt idx="0">
                  <c:v>Bundesprogramm Soziale Teilhabe am Arbeitsmarkt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</a:ln>
            <a:effectLst/>
          </c:spPr>
          <c:invertIfNegative val="0"/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Staffel'!$D$16:$AE$16</c:f>
              <c:numCache>
                <c:formatCode>#,###,##0;\-\ #,###,##0;\-</c:formatCode>
                <c:ptCount val="28"/>
                <c:pt idx="0">
                  <c:v>278</c:v>
                </c:pt>
                <c:pt idx="1">
                  <c:v>280</c:v>
                </c:pt>
                <c:pt idx="2">
                  <c:v>281</c:v>
                </c:pt>
                <c:pt idx="3">
                  <c:v>280</c:v>
                </c:pt>
                <c:pt idx="4">
                  <c:v>280</c:v>
                </c:pt>
                <c:pt idx="5">
                  <c:v>277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08-4E97-AC84-D277E9775EC5}"/>
            </c:ext>
          </c:extLst>
        </c:ser>
        <c:ser>
          <c:idx val="4"/>
          <c:order val="5"/>
          <c:tx>
            <c:strRef>
              <c:f>'Hamburg inkl. Staffel'!$C$17</c:f>
              <c:strCache>
                <c:ptCount val="1"/>
                <c:pt idx="0">
                  <c:v>Teilhabe am Arbeitsmarkt §16i SGB II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'Hamburg inkl. Staffel'!$D$12:$AE$12</c:f>
              <c:strCache>
                <c:ptCount val="28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  <c:pt idx="17">
                  <c:v>Dezember 2019</c:v>
                </c:pt>
                <c:pt idx="18">
                  <c:v>Januar 2020</c:v>
                </c:pt>
                <c:pt idx="19">
                  <c:v>Februar 2020</c:v>
                </c:pt>
                <c:pt idx="20">
                  <c:v>März 2020</c:v>
                </c:pt>
                <c:pt idx="21">
                  <c:v>April 2020</c:v>
                </c:pt>
                <c:pt idx="22">
                  <c:v>Mai 2020</c:v>
                </c:pt>
                <c:pt idx="23">
                  <c:v>Juni 2020</c:v>
                </c:pt>
                <c:pt idx="24">
                  <c:v>Juli 2020</c:v>
                </c:pt>
                <c:pt idx="25">
                  <c:v>August 2020</c:v>
                </c:pt>
                <c:pt idx="26">
                  <c:v>September 2020</c:v>
                </c:pt>
                <c:pt idx="27">
                  <c:v>Oktober 2020</c:v>
                </c:pt>
              </c:strCache>
            </c:strRef>
          </c:cat>
          <c:val>
            <c:numRef>
              <c:f>'Hamburg inkl. Staffel'!$D$17:$AE$17</c:f>
              <c:numCache>
                <c:formatCode>#,###,##0;\-\ #,###,##0;\-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77</c:v>
                </c:pt>
                <c:pt idx="8">
                  <c:v>129</c:v>
                </c:pt>
                <c:pt idx="9">
                  <c:v>213</c:v>
                </c:pt>
                <c:pt idx="10">
                  <c:v>268</c:v>
                </c:pt>
                <c:pt idx="11">
                  <c:v>332</c:v>
                </c:pt>
                <c:pt idx="12">
                  <c:v>375</c:v>
                </c:pt>
                <c:pt idx="13">
                  <c:v>427</c:v>
                </c:pt>
                <c:pt idx="14">
                  <c:v>484</c:v>
                </c:pt>
                <c:pt idx="15">
                  <c:v>523</c:v>
                </c:pt>
                <c:pt idx="16">
                  <c:v>552</c:v>
                </c:pt>
                <c:pt idx="17">
                  <c:v>599</c:v>
                </c:pt>
                <c:pt idx="18">
                  <c:v>628</c:v>
                </c:pt>
                <c:pt idx="19">
                  <c:v>661</c:v>
                </c:pt>
                <c:pt idx="20">
                  <c:v>675</c:v>
                </c:pt>
                <c:pt idx="21">
                  <c:v>706</c:v>
                </c:pt>
                <c:pt idx="22">
                  <c:v>749</c:v>
                </c:pt>
                <c:pt idx="23">
                  <c:v>752</c:v>
                </c:pt>
                <c:pt idx="24">
                  <c:v>758</c:v>
                </c:pt>
                <c:pt idx="25">
                  <c:v>783</c:v>
                </c:pt>
                <c:pt idx="26">
                  <c:v>821</c:v>
                </c:pt>
                <c:pt idx="27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8-4E97-AC84-D277E977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784632"/>
        <c:axId val="418781104"/>
      </c:barChart>
      <c:lineChart>
        <c:grouping val="standard"/>
        <c:varyColors val="0"/>
        <c:ser>
          <c:idx val="5"/>
          <c:order val="6"/>
          <c:tx>
            <c:strRef>
              <c:f>'Hamburg inkl. Staffel'!$C$20</c:f>
              <c:strCache>
                <c:ptCount val="1"/>
                <c:pt idx="0">
                  <c:v>Ziel Koalitionsvertrag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'Hamburg inkl. Staffel'!$D$20:$AE$20</c:f>
              <c:numCache>
                <c:formatCode>#,###,##0;\-\ #,###,##0;\-</c:formatCode>
                <c:ptCount val="28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65-4B72-884F-712C9F11B362}"/>
            </c:ext>
          </c:extLst>
        </c:ser>
        <c:ser>
          <c:idx val="6"/>
          <c:order val="7"/>
          <c:tx>
            <c:strRef>
              <c:f>'Hamburg inkl. Staffel'!$C$13</c:f>
              <c:strCache>
                <c:ptCount val="1"/>
                <c:pt idx="0">
                  <c:v>Gesamt</c:v>
                </c:pt>
              </c:strCache>
            </c:strRef>
          </c:tx>
          <c:spPr>
            <a:ln w="127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'Hamburg inkl. Staffel'!$D$13:$AE$13</c:f>
              <c:numCache>
                <c:formatCode>#,###,##0;\-\ #,###,##0;\-</c:formatCode>
                <c:ptCount val="28"/>
                <c:pt idx="0">
                  <c:v>984</c:v>
                </c:pt>
                <c:pt idx="1">
                  <c:v>995</c:v>
                </c:pt>
                <c:pt idx="2">
                  <c:v>969</c:v>
                </c:pt>
                <c:pt idx="3">
                  <c:v>959</c:v>
                </c:pt>
                <c:pt idx="4">
                  <c:v>968</c:v>
                </c:pt>
                <c:pt idx="5">
                  <c:v>969</c:v>
                </c:pt>
                <c:pt idx="6">
                  <c:v>668</c:v>
                </c:pt>
                <c:pt idx="7">
                  <c:v>700</c:v>
                </c:pt>
                <c:pt idx="8">
                  <c:v>743</c:v>
                </c:pt>
                <c:pt idx="9">
                  <c:v>816</c:v>
                </c:pt>
                <c:pt idx="10">
                  <c:v>862</c:v>
                </c:pt>
                <c:pt idx="11">
                  <c:v>890</c:v>
                </c:pt>
                <c:pt idx="12">
                  <c:v>903</c:v>
                </c:pt>
                <c:pt idx="13">
                  <c:v>960</c:v>
                </c:pt>
                <c:pt idx="14">
                  <c:v>985</c:v>
                </c:pt>
                <c:pt idx="15">
                  <c:v>1004</c:v>
                </c:pt>
                <c:pt idx="16">
                  <c:v>983</c:v>
                </c:pt>
                <c:pt idx="17">
                  <c:v>1006</c:v>
                </c:pt>
                <c:pt idx="18">
                  <c:v>940</c:v>
                </c:pt>
                <c:pt idx="19">
                  <c:v>943</c:v>
                </c:pt>
                <c:pt idx="20">
                  <c:v>941</c:v>
                </c:pt>
                <c:pt idx="21">
                  <c:v>948</c:v>
                </c:pt>
                <c:pt idx="22">
                  <c:v>960</c:v>
                </c:pt>
                <c:pt idx="23">
                  <c:v>935</c:v>
                </c:pt>
                <c:pt idx="24">
                  <c:v>921</c:v>
                </c:pt>
                <c:pt idx="25">
                  <c:v>944</c:v>
                </c:pt>
                <c:pt idx="26">
                  <c:v>979</c:v>
                </c:pt>
                <c:pt idx="27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65-4B72-884F-712C9F11B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84632"/>
        <c:axId val="418781104"/>
      </c:lineChart>
      <c:catAx>
        <c:axId val="41878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8781104"/>
        <c:crosses val="autoZero"/>
        <c:auto val="1"/>
        <c:lblAlgn val="ctr"/>
        <c:lblOffset val="100"/>
        <c:noMultiLvlLbl val="0"/>
      </c:catAx>
      <c:valAx>
        <c:axId val="418781104"/>
        <c:scaling>
          <c:orientation val="minMax"/>
          <c:max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87846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3.6871271205276284E-3"/>
          <c:y val="0.94166540866024717"/>
          <c:w val="0.96256523595825494"/>
          <c:h val="5.8334591339752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Ein-</a:t>
            </a:r>
            <a:r>
              <a:rPr lang="de-DE" baseline="0"/>
              <a:t> und Austritte §16i Freie und Hansestadt Hamburg </a:t>
            </a:r>
            <a:endParaRPr lang="de-DE"/>
          </a:p>
        </c:rich>
      </c:tx>
      <c:layout>
        <c:manualLayout>
          <c:xMode val="edge"/>
          <c:yMode val="edge"/>
          <c:x val="0.1379927149626467"/>
          <c:y val="1.932461730537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'Entwicklung §16i HH und D'!$A$26</c:f>
              <c:strCache>
                <c:ptCount val="1"/>
                <c:pt idx="0">
                  <c:v>Austritte im Monat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D'!$B$25:$Y$25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'Entwicklung §16i HH und D'!$B$26:$Y$26</c:f>
              <c:numCache>
                <c:formatCode>#,###,##0;\-\ #,###,##0;\-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18</c:v>
                </c:pt>
                <c:pt idx="10">
                  <c:v>14</c:v>
                </c:pt>
                <c:pt idx="11">
                  <c:v>9</c:v>
                </c:pt>
                <c:pt idx="12">
                  <c:v>13</c:v>
                </c:pt>
                <c:pt idx="13">
                  <c:v>9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13</c:v>
                </c:pt>
                <c:pt idx="18">
                  <c:v>15</c:v>
                </c:pt>
                <c:pt idx="19">
                  <c:v>15</c:v>
                </c:pt>
                <c:pt idx="20">
                  <c:v>8</c:v>
                </c:pt>
                <c:pt idx="2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3-4F8C-BCB5-B7D3C93B4296}"/>
            </c:ext>
          </c:extLst>
        </c:ser>
        <c:ser>
          <c:idx val="1"/>
          <c:order val="1"/>
          <c:tx>
            <c:strRef>
              <c:f>'Entwicklung §16i HH und D'!$A$27</c:f>
              <c:strCache>
                <c:ptCount val="1"/>
                <c:pt idx="0">
                  <c:v>Eintritte im Monat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D'!$B$25:$Y$25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'Entwicklung §16i HH und D'!$B$27:$Y$27</c:f>
              <c:numCache>
                <c:formatCode>#,###,##0;\-\ #,###,##0;\-</c:formatCode>
                <c:ptCount val="24"/>
                <c:pt idx="0">
                  <c:v>24</c:v>
                </c:pt>
                <c:pt idx="1">
                  <c:v>53</c:v>
                </c:pt>
                <c:pt idx="2">
                  <c:v>54</c:v>
                </c:pt>
                <c:pt idx="3">
                  <c:v>86</c:v>
                </c:pt>
                <c:pt idx="4">
                  <c:v>55</c:v>
                </c:pt>
                <c:pt idx="5">
                  <c:v>68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57</c:v>
                </c:pt>
                <c:pt idx="10">
                  <c:v>43</c:v>
                </c:pt>
                <c:pt idx="11">
                  <c:v>56</c:v>
                </c:pt>
                <c:pt idx="12">
                  <c:v>42</c:v>
                </c:pt>
                <c:pt idx="13">
                  <c:v>42</c:v>
                </c:pt>
                <c:pt idx="14">
                  <c:v>26</c:v>
                </c:pt>
                <c:pt idx="15">
                  <c:v>38</c:v>
                </c:pt>
                <c:pt idx="16">
                  <c:v>47</c:v>
                </c:pt>
                <c:pt idx="17">
                  <c:v>16</c:v>
                </c:pt>
                <c:pt idx="18">
                  <c:v>21</c:v>
                </c:pt>
                <c:pt idx="19">
                  <c:v>40</c:v>
                </c:pt>
                <c:pt idx="20">
                  <c:v>46</c:v>
                </c:pt>
                <c:pt idx="2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3-4F8C-BCB5-B7D3C93B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30928"/>
        <c:axId val="413531712"/>
      </c:lineChart>
      <c:lineChart>
        <c:grouping val="standard"/>
        <c:varyColors val="0"/>
        <c:ser>
          <c:idx val="2"/>
          <c:order val="2"/>
          <c:tx>
            <c:strRef>
              <c:f>'Entwicklung §16i HH und D'!$A$23</c:f>
              <c:strCache>
                <c:ptCount val="1"/>
                <c:pt idx="0">
                  <c:v>Abbruchsquote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'Entwicklung §16i HH und D'!$B$23:$Y$23</c:f>
              <c:numCache>
                <c:formatCode>0.0%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1.5267175572519083E-2</c:v>
                </c:pt>
                <c:pt idx="3">
                  <c:v>1.8433179723502304E-2</c:v>
                </c:pt>
                <c:pt idx="4">
                  <c:v>1.4705882352941176E-2</c:v>
                </c:pt>
                <c:pt idx="5">
                  <c:v>2.3529411764705882E-2</c:v>
                </c:pt>
                <c:pt idx="6">
                  <c:v>3.3505154639175257E-2</c:v>
                </c:pt>
                <c:pt idx="7">
                  <c:v>4.6875E-2</c:v>
                </c:pt>
                <c:pt idx="8">
                  <c:v>5.8365758754863814E-2</c:v>
                </c:pt>
                <c:pt idx="9">
                  <c:v>8.4063047285464099E-2</c:v>
                </c:pt>
                <c:pt idx="10">
                  <c:v>0.10097719869706841</c:v>
                </c:pt>
                <c:pt idx="11">
                  <c:v>0.10597014925373134</c:v>
                </c:pt>
                <c:pt idx="12">
                  <c:v>0.11797752808988764</c:v>
                </c:pt>
                <c:pt idx="13">
                  <c:v>0.123342175066313</c:v>
                </c:pt>
                <c:pt idx="14">
                  <c:v>0.13461538461538461</c:v>
                </c:pt>
                <c:pt idx="15">
                  <c:v>0.13691931540342298</c:v>
                </c:pt>
                <c:pt idx="16">
                  <c:v>0.13410404624277455</c:v>
                </c:pt>
                <c:pt idx="17">
                  <c:v>0.14642451759364358</c:v>
                </c:pt>
                <c:pt idx="18">
                  <c:v>0.15964523281596452</c:v>
                </c:pt>
                <c:pt idx="19">
                  <c:v>0.16878980891719744</c:v>
                </c:pt>
                <c:pt idx="20">
                  <c:v>0.16902834008097167</c:v>
                </c:pt>
                <c:pt idx="21">
                  <c:v>0.17984189723320157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3-4F8C-BCB5-B7D3C93B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25048"/>
        <c:axId val="413525832"/>
      </c:lineChart>
      <c:dateAx>
        <c:axId val="4135309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31712"/>
        <c:crosses val="autoZero"/>
        <c:auto val="1"/>
        <c:lblOffset val="100"/>
        <c:baseTimeUnit val="months"/>
      </c:dateAx>
      <c:valAx>
        <c:axId val="4135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30928"/>
        <c:crosses val="autoZero"/>
        <c:crossBetween val="between"/>
      </c:valAx>
      <c:valAx>
        <c:axId val="413525832"/>
        <c:scaling>
          <c:orientation val="minMax"/>
          <c:max val="0.25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25048"/>
        <c:crosses val="max"/>
        <c:crossBetween val="between"/>
      </c:valAx>
      <c:catAx>
        <c:axId val="413525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525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Ein-</a:t>
            </a:r>
            <a:r>
              <a:rPr lang="de-DE" baseline="0"/>
              <a:t> und Austritte §16i  Deutschland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'Entwicklung §16i HH und D'!$A$42</c:f>
              <c:strCache>
                <c:ptCount val="1"/>
                <c:pt idx="0">
                  <c:v>Austritte im Monat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D'!$B$25:$Y$25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'Entwicklung §16i HH und D'!$B$42:$Y$42</c:f>
              <c:numCache>
                <c:formatCode>#,###,##0;\-\ #,###,##0;\-</c:formatCode>
                <c:ptCount val="24"/>
                <c:pt idx="0">
                  <c:v>0</c:v>
                </c:pt>
                <c:pt idx="1">
                  <c:v>45</c:v>
                </c:pt>
                <c:pt idx="2">
                  <c:v>126</c:v>
                </c:pt>
                <c:pt idx="3">
                  <c:v>222</c:v>
                </c:pt>
                <c:pt idx="4">
                  <c:v>24</c:v>
                </c:pt>
                <c:pt idx="5">
                  <c:v>342</c:v>
                </c:pt>
                <c:pt idx="6">
                  <c:v>377</c:v>
                </c:pt>
                <c:pt idx="7">
                  <c:v>524</c:v>
                </c:pt>
                <c:pt idx="8">
                  <c:v>1644</c:v>
                </c:pt>
                <c:pt idx="9">
                  <c:v>681</c:v>
                </c:pt>
                <c:pt idx="10">
                  <c:v>594</c:v>
                </c:pt>
                <c:pt idx="11">
                  <c:v>583</c:v>
                </c:pt>
                <c:pt idx="12">
                  <c:v>837</c:v>
                </c:pt>
                <c:pt idx="13">
                  <c:v>716</c:v>
                </c:pt>
                <c:pt idx="14">
                  <c:v>686</c:v>
                </c:pt>
                <c:pt idx="15">
                  <c:v>869</c:v>
                </c:pt>
                <c:pt idx="16">
                  <c:v>689</c:v>
                </c:pt>
                <c:pt idx="17">
                  <c:v>613</c:v>
                </c:pt>
                <c:pt idx="18">
                  <c:v>560</c:v>
                </c:pt>
                <c:pt idx="19">
                  <c:v>550</c:v>
                </c:pt>
                <c:pt idx="20">
                  <c:v>544</c:v>
                </c:pt>
                <c:pt idx="21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9-49D5-9541-2AC9BE89A833}"/>
            </c:ext>
          </c:extLst>
        </c:ser>
        <c:ser>
          <c:idx val="1"/>
          <c:order val="1"/>
          <c:tx>
            <c:strRef>
              <c:f>'Entwicklung §16i HH und D'!$A$43</c:f>
              <c:strCache>
                <c:ptCount val="1"/>
                <c:pt idx="0">
                  <c:v>Eintritte im Monat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D'!$B$25:$Y$25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'Entwicklung §16i HH und D'!$B$43:$Y$43</c:f>
              <c:numCache>
                <c:formatCode>#,###,##0;\-\ #,###,##0;\-</c:formatCode>
                <c:ptCount val="24"/>
                <c:pt idx="0">
                  <c:v>2048</c:v>
                </c:pt>
                <c:pt idx="1">
                  <c:v>2614</c:v>
                </c:pt>
                <c:pt idx="2">
                  <c:v>3429</c:v>
                </c:pt>
                <c:pt idx="3">
                  <c:v>4378</c:v>
                </c:pt>
                <c:pt idx="4">
                  <c:v>4295</c:v>
                </c:pt>
                <c:pt idx="5">
                  <c:v>3785</c:v>
                </c:pt>
                <c:pt idx="6">
                  <c:v>3356</c:v>
                </c:pt>
                <c:pt idx="7">
                  <c:v>4134</c:v>
                </c:pt>
                <c:pt idx="8">
                  <c:v>3406</c:v>
                </c:pt>
                <c:pt idx="9">
                  <c:v>2825</c:v>
                </c:pt>
                <c:pt idx="10">
                  <c:v>2593</c:v>
                </c:pt>
                <c:pt idx="11">
                  <c:v>2322</c:v>
                </c:pt>
                <c:pt idx="12">
                  <c:v>2317</c:v>
                </c:pt>
                <c:pt idx="13">
                  <c:v>2238</c:v>
                </c:pt>
                <c:pt idx="14">
                  <c:v>1908</c:v>
                </c:pt>
                <c:pt idx="15">
                  <c:v>1545</c:v>
                </c:pt>
                <c:pt idx="16">
                  <c:v>975</c:v>
                </c:pt>
                <c:pt idx="17">
                  <c:v>1086</c:v>
                </c:pt>
                <c:pt idx="18">
                  <c:v>1069</c:v>
                </c:pt>
                <c:pt idx="19">
                  <c:v>1050</c:v>
                </c:pt>
                <c:pt idx="20">
                  <c:v>1357</c:v>
                </c:pt>
                <c:pt idx="21">
                  <c:v>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9-49D5-9541-2AC9BE89A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31320"/>
        <c:axId val="413528184"/>
      </c:lineChart>
      <c:lineChart>
        <c:grouping val="standard"/>
        <c:varyColors val="0"/>
        <c:ser>
          <c:idx val="2"/>
          <c:order val="2"/>
          <c:tx>
            <c:strRef>
              <c:f>'Entwicklung §16i HH und D'!$A$39</c:f>
              <c:strCache>
                <c:ptCount val="1"/>
                <c:pt idx="0">
                  <c:v>Abbruchsquote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'Entwicklung §16i HH und D'!$B$39:$Y$39</c:f>
              <c:numCache>
                <c:formatCode>0.0%</c:formatCode>
                <c:ptCount val="24"/>
                <c:pt idx="0">
                  <c:v>0</c:v>
                </c:pt>
                <c:pt idx="1">
                  <c:v>9.6525096525096523E-3</c:v>
                </c:pt>
                <c:pt idx="2">
                  <c:v>2.1134593993325918E-2</c:v>
                </c:pt>
                <c:pt idx="3">
                  <c:v>3.1518165049322318E-2</c:v>
                </c:pt>
                <c:pt idx="4">
                  <c:v>2.4874731567644952E-2</c:v>
                </c:pt>
                <c:pt idx="5">
                  <c:v>3.6936103946664071E-2</c:v>
                </c:pt>
                <c:pt idx="6">
                  <c:v>4.7521439029491741E-2</c:v>
                </c:pt>
                <c:pt idx="7">
                  <c:v>5.9203252612432686E-2</c:v>
                </c:pt>
                <c:pt idx="8">
                  <c:v>0.10507234854507871</c:v>
                </c:pt>
                <c:pt idx="9">
                  <c:v>0.11628246279544792</c:v>
                </c:pt>
                <c:pt idx="10">
                  <c:v>0.12421669424626319</c:v>
                </c:pt>
                <c:pt idx="11">
                  <c:v>0.13173408191910169</c:v>
                </c:pt>
                <c:pt idx="12">
                  <c:v>0.14454725073490435</c:v>
                </c:pt>
                <c:pt idx="13">
                  <c:v>0.15352080475537266</c:v>
                </c:pt>
                <c:pt idx="14">
                  <c:v>0.16213196635120924</c:v>
                </c:pt>
                <c:pt idx="15">
                  <c:v>0.17523785307143008</c:v>
                </c:pt>
                <c:pt idx="16">
                  <c:v>0.18599485135359575</c:v>
                </c:pt>
                <c:pt idx="17">
                  <c:v>0.19433954602671863</c:v>
                </c:pt>
                <c:pt idx="18">
                  <c:v>0.20133934781312721</c:v>
                </c:pt>
                <c:pt idx="19">
                  <c:v>0.20793023572693828</c:v>
                </c:pt>
                <c:pt idx="20">
                  <c:v>0.21289588469561918</c:v>
                </c:pt>
                <c:pt idx="21">
                  <c:v>0.21820486059340988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9-49D5-9541-2AC9BE89A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29752"/>
        <c:axId val="413529360"/>
      </c:lineChart>
      <c:dateAx>
        <c:axId val="413531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28184"/>
        <c:crosses val="autoZero"/>
        <c:auto val="1"/>
        <c:lblOffset val="100"/>
        <c:baseTimeUnit val="months"/>
      </c:dateAx>
      <c:valAx>
        <c:axId val="41352818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31320"/>
        <c:crosses val="autoZero"/>
        <c:crossBetween val="between"/>
      </c:valAx>
      <c:valAx>
        <c:axId val="413529360"/>
        <c:scaling>
          <c:orientation val="minMax"/>
          <c:max val="0.25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29752"/>
        <c:crosses val="max"/>
        <c:crossBetween val="between"/>
      </c:valAx>
      <c:catAx>
        <c:axId val="4135297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52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Bestand öffentlich geförderte Beschäftigung </a:t>
            </a:r>
          </a:p>
          <a:p>
            <a:pPr>
              <a:defRPr/>
            </a:pPr>
            <a:r>
              <a:rPr lang="de-DE" sz="1050"/>
              <a:t>§16i,§16e,</a:t>
            </a:r>
            <a:r>
              <a:rPr lang="de-DE" sz="1050" baseline="0"/>
              <a:t> Soziale Teilhabe</a:t>
            </a:r>
          </a:p>
          <a:p>
            <a:pPr>
              <a:defRPr/>
            </a:pPr>
            <a:r>
              <a:rPr lang="de-DE"/>
              <a:t>Okt 2020 im Vergleich</a:t>
            </a:r>
            <a:r>
              <a:rPr lang="de-DE" baseline="0"/>
              <a:t> Oktober 2018</a:t>
            </a:r>
            <a:endParaRPr lang="de-DE"/>
          </a:p>
        </c:rich>
      </c:tx>
      <c:layout>
        <c:manualLayout>
          <c:xMode val="edge"/>
          <c:yMode val="edge"/>
          <c:x val="0.26922636434235991"/>
          <c:y val="1.7826871599266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'Bundesländer im Vergleich'!$B$1</c:f>
              <c:strCache>
                <c:ptCount val="1"/>
                <c:pt idx="0">
                  <c:v>Okt 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Sachsen-Anh.</c:v>
                </c:pt>
                <c:pt idx="6">
                  <c:v>Bayern</c:v>
                </c:pt>
                <c:pt idx="7">
                  <c:v>Thüringen</c:v>
                </c:pt>
                <c:pt idx="8">
                  <c:v>SH</c:v>
                </c:pt>
                <c:pt idx="9">
                  <c:v>Rheinland-Pfalz</c:v>
                </c:pt>
                <c:pt idx="10">
                  <c:v>Brandenburg</c:v>
                </c:pt>
                <c:pt idx="11">
                  <c:v>Hessen</c:v>
                </c:pt>
                <c:pt idx="12">
                  <c:v>MV</c:v>
                </c:pt>
                <c:pt idx="13">
                  <c:v>HB</c:v>
                </c:pt>
                <c:pt idx="14">
                  <c:v>Saarland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Vergleich'!$B$2:$B$17</c:f>
              <c:numCache>
                <c:formatCode>#,##0</c:formatCode>
                <c:ptCount val="16"/>
                <c:pt idx="0">
                  <c:v>15617</c:v>
                </c:pt>
                <c:pt idx="1">
                  <c:v>5947</c:v>
                </c:pt>
                <c:pt idx="2">
                  <c:v>4958</c:v>
                </c:pt>
                <c:pt idx="3">
                  <c:v>3827</c:v>
                </c:pt>
                <c:pt idx="4">
                  <c:v>3378</c:v>
                </c:pt>
                <c:pt idx="5">
                  <c:v>2999</c:v>
                </c:pt>
                <c:pt idx="6">
                  <c:v>2960</c:v>
                </c:pt>
                <c:pt idx="7">
                  <c:v>2184</c:v>
                </c:pt>
                <c:pt idx="8">
                  <c:v>2036</c:v>
                </c:pt>
                <c:pt idx="9">
                  <c:v>1876</c:v>
                </c:pt>
                <c:pt idx="10">
                  <c:v>1841</c:v>
                </c:pt>
                <c:pt idx="11">
                  <c:v>1779</c:v>
                </c:pt>
                <c:pt idx="12">
                  <c:v>1556</c:v>
                </c:pt>
                <c:pt idx="13">
                  <c:v>1105</c:v>
                </c:pt>
                <c:pt idx="14">
                  <c:v>1001</c:v>
                </c:pt>
                <c:pt idx="15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B-4F81-A568-0B28D793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3532104"/>
        <c:axId val="413527400"/>
      </c:barChart>
      <c:lineChart>
        <c:grouping val="standard"/>
        <c:varyColors val="0"/>
        <c:ser>
          <c:idx val="2"/>
          <c:order val="1"/>
          <c:tx>
            <c:strRef>
              <c:f>'Bundesländer im Vergleich'!$C$1</c:f>
              <c:strCache>
                <c:ptCount val="1"/>
                <c:pt idx="0">
                  <c:v>Okt 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Sachsen-Anh.</c:v>
                </c:pt>
                <c:pt idx="6">
                  <c:v>Bayern</c:v>
                </c:pt>
                <c:pt idx="7">
                  <c:v>Thüringen</c:v>
                </c:pt>
                <c:pt idx="8">
                  <c:v>SH</c:v>
                </c:pt>
                <c:pt idx="9">
                  <c:v>Rheinland-Pfalz</c:v>
                </c:pt>
                <c:pt idx="10">
                  <c:v>Brandenburg</c:v>
                </c:pt>
                <c:pt idx="11">
                  <c:v>Hessen</c:v>
                </c:pt>
                <c:pt idx="12">
                  <c:v>MV</c:v>
                </c:pt>
                <c:pt idx="13">
                  <c:v>HB</c:v>
                </c:pt>
                <c:pt idx="14">
                  <c:v>Saarland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Vergleich'!$C$2:$C$17</c:f>
              <c:numCache>
                <c:formatCode>#,##0</c:formatCode>
                <c:ptCount val="16"/>
                <c:pt idx="0">
                  <c:v>6202</c:v>
                </c:pt>
                <c:pt idx="1">
                  <c:v>2955</c:v>
                </c:pt>
                <c:pt idx="2">
                  <c:v>1286</c:v>
                </c:pt>
                <c:pt idx="3">
                  <c:v>2046</c:v>
                </c:pt>
                <c:pt idx="4">
                  <c:v>1222</c:v>
                </c:pt>
                <c:pt idx="5">
                  <c:v>1555</c:v>
                </c:pt>
                <c:pt idx="6">
                  <c:v>1095</c:v>
                </c:pt>
                <c:pt idx="7">
                  <c:v>1097</c:v>
                </c:pt>
                <c:pt idx="8">
                  <c:v>518</c:v>
                </c:pt>
                <c:pt idx="9">
                  <c:v>357</c:v>
                </c:pt>
                <c:pt idx="10">
                  <c:v>848</c:v>
                </c:pt>
                <c:pt idx="11">
                  <c:v>458</c:v>
                </c:pt>
                <c:pt idx="12">
                  <c:v>724</c:v>
                </c:pt>
                <c:pt idx="13">
                  <c:v>595</c:v>
                </c:pt>
                <c:pt idx="14">
                  <c:v>758</c:v>
                </c:pt>
                <c:pt idx="15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B-4F81-A568-0B28D793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32104"/>
        <c:axId val="413527400"/>
      </c:lineChart>
      <c:lineChart>
        <c:grouping val="standard"/>
        <c:varyColors val="0"/>
        <c:ser>
          <c:idx val="1"/>
          <c:order val="2"/>
          <c:tx>
            <c:strRef>
              <c:f>'Bundesländer im Vergleich'!$D$1</c:f>
              <c:strCache>
                <c:ptCount val="1"/>
                <c:pt idx="0">
                  <c:v>Aufbau im Vergleich zu Okt 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F146169-6429-47CD-ABA1-C3FC4C5E676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21B-4F81-A568-0B28D7935C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933574-8949-4525-8382-EE38C3FF078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4F9-4C1B-8F7C-BAFA787A2D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BEAD4E-428F-446C-BE4D-F223D145FF4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4F9-4C1B-8F7C-BAFA787A2D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6284C3-5D32-4041-BCDE-5453ED7CCAB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4F9-4C1B-8F7C-BAFA787A2D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67F6512-7DF9-4006-846C-4226988E55C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4F9-4C1B-8F7C-BAFA787A2D1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F23F8CA-A019-4372-963F-D006F9B0355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4F9-4C1B-8F7C-BAFA787A2D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8136DF-A50A-4E41-AEB6-D8D01AEAA67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4F9-4C1B-8F7C-BAFA787A2D1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4AE3FCF-C162-4DE4-B816-956F40BF7AB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4F9-4C1B-8F7C-BAFA787A2D1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2BFCF19-9936-4D49-9525-0A166A257B0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4F9-4C1B-8F7C-BAFA787A2D1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4985D5D-3900-45CC-8156-4AA219D9FBF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4F9-4C1B-8F7C-BAFA787A2D1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FB31B60-D0F7-404B-A0E9-18946D1DD38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4F9-4C1B-8F7C-BAFA787A2D1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D911D9E-2262-4A2A-B5BD-B9ECF97F153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4F9-4C1B-8F7C-BAFA787A2D1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586497E-2218-47B6-9EBA-67ACFB625D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4F9-4C1B-8F7C-BAFA787A2D1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433F30B-D7E3-4D1A-8856-526CF77261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4F9-4C1B-8F7C-BAFA787A2D1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4F12CCE-AD02-45FB-9BCF-62AEA96F4F4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4F9-4C1B-8F7C-BAFA787A2D1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58DACB4-EF59-424A-B753-0F5C81A8613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4F9-4C1B-8F7C-BAFA787A2D15}"/>
                </c:ext>
              </c:extLst>
            </c:dLbl>
            <c:numFmt formatCode="[Green]##,#00_ ;[Red]\-#,#0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'Bundesländer im Vergleich'!$D$2:$D$17</c:f>
              <c:numCache>
                <c:formatCode>0%</c:formatCode>
                <c:ptCount val="16"/>
                <c:pt idx="0">
                  <c:v>0.60286866875840428</c:v>
                </c:pt>
                <c:pt idx="1">
                  <c:v>0.5031108121742055</c:v>
                </c:pt>
                <c:pt idx="2">
                  <c:v>0.74062121823315852</c:v>
                </c:pt>
                <c:pt idx="3">
                  <c:v>0.4653775803501437</c:v>
                </c:pt>
                <c:pt idx="4">
                  <c:v>0.63824748371817641</c:v>
                </c:pt>
                <c:pt idx="5">
                  <c:v>0.48149383127709239</c:v>
                </c:pt>
                <c:pt idx="6">
                  <c:v>0.63006756756756754</c:v>
                </c:pt>
                <c:pt idx="7">
                  <c:v>0.49771062271062272</c:v>
                </c:pt>
                <c:pt idx="8">
                  <c:v>0.74557956777996071</c:v>
                </c:pt>
                <c:pt idx="9">
                  <c:v>0.80970149253731338</c:v>
                </c:pt>
                <c:pt idx="10">
                  <c:v>0.53938077131993478</c:v>
                </c:pt>
                <c:pt idx="11">
                  <c:v>0.74255199550309159</c:v>
                </c:pt>
                <c:pt idx="12">
                  <c:v>0.53470437017994854</c:v>
                </c:pt>
                <c:pt idx="13">
                  <c:v>0.46153846153846156</c:v>
                </c:pt>
                <c:pt idx="14">
                  <c:v>0.24275724275724275</c:v>
                </c:pt>
                <c:pt idx="15">
                  <c:v>0.32588832487309644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'Bundesländer im Vergleich'!$D$2:$D$17</c15:f>
                <c15:dlblRangeCache>
                  <c:ptCount val="16"/>
                  <c:pt idx="0">
                    <c:v>60%</c:v>
                  </c:pt>
                  <c:pt idx="1">
                    <c:v>50%</c:v>
                  </c:pt>
                  <c:pt idx="2">
                    <c:v>74%</c:v>
                  </c:pt>
                  <c:pt idx="3">
                    <c:v>47%</c:v>
                  </c:pt>
                  <c:pt idx="4">
                    <c:v>64%</c:v>
                  </c:pt>
                  <c:pt idx="5">
                    <c:v>48%</c:v>
                  </c:pt>
                  <c:pt idx="6">
                    <c:v>63%</c:v>
                  </c:pt>
                  <c:pt idx="7">
                    <c:v>50%</c:v>
                  </c:pt>
                  <c:pt idx="8">
                    <c:v>75%</c:v>
                  </c:pt>
                  <c:pt idx="9">
                    <c:v>81%</c:v>
                  </c:pt>
                  <c:pt idx="10">
                    <c:v>54%</c:v>
                  </c:pt>
                  <c:pt idx="11">
                    <c:v>74%</c:v>
                  </c:pt>
                  <c:pt idx="12">
                    <c:v>53%</c:v>
                  </c:pt>
                  <c:pt idx="13">
                    <c:v>46%</c:v>
                  </c:pt>
                  <c:pt idx="14">
                    <c:v>24%</c:v>
                  </c:pt>
                  <c:pt idx="15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821B-4F81-A568-0B28D793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27792"/>
        <c:axId val="413525440"/>
      </c:lineChart>
      <c:catAx>
        <c:axId val="41353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27400"/>
        <c:crosses val="autoZero"/>
        <c:auto val="1"/>
        <c:lblAlgn val="ctr"/>
        <c:lblOffset val="100"/>
        <c:noMultiLvlLbl val="0"/>
      </c:catAx>
      <c:valAx>
        <c:axId val="4135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32104"/>
        <c:crosses val="autoZero"/>
        <c:crossBetween val="between"/>
      </c:valAx>
      <c:valAx>
        <c:axId val="41352544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high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527792"/>
        <c:crosses val="max"/>
        <c:crossBetween val="between"/>
      </c:valAx>
      <c:catAx>
        <c:axId val="41352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525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7939</xdr:colOff>
      <xdr:row>23</xdr:row>
      <xdr:rowOff>161923</xdr:rowOff>
    </xdr:from>
    <xdr:to>
      <xdr:col>3</xdr:col>
      <xdr:colOff>835026</xdr:colOff>
      <xdr:row>45</xdr:row>
      <xdr:rowOff>4762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245165</xdr:colOff>
      <xdr:row>23</xdr:row>
      <xdr:rowOff>142875</xdr:rowOff>
    </xdr:from>
    <xdr:to>
      <xdr:col>10</xdr:col>
      <xdr:colOff>550794</xdr:colOff>
      <xdr:row>44</xdr:row>
      <xdr:rowOff>180023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1553302</xdr:colOff>
      <xdr:row>2</xdr:row>
      <xdr:rowOff>127292</xdr:rowOff>
    </xdr:to>
    <xdr:pic>
      <xdr:nvPicPr>
        <xdr:cNvPr id="2" name="Bild_BA-Logo_ro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820002" cy="384467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25</xdr:row>
      <xdr:rowOff>171448</xdr:rowOff>
    </xdr:from>
    <xdr:to>
      <xdr:col>9</xdr:col>
      <xdr:colOff>361950</xdr:colOff>
      <xdr:row>101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1933575</xdr:colOff>
      <xdr:row>54</xdr:row>
      <xdr:rowOff>152400</xdr:rowOff>
    </xdr:from>
    <xdr:ext cx="4996817" cy="5838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19325" y="4981575"/>
          <a:ext cx="4996817" cy="5838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100" b="1"/>
            <a:t>Ziel der hamburger Koalitionsvereinbarung</a:t>
          </a:r>
          <a:r>
            <a:rPr lang="de-DE" sz="1100"/>
            <a:t>:</a:t>
          </a:r>
          <a:r>
            <a:rPr lang="de-DE" sz="1100" baseline="0"/>
            <a:t>  </a:t>
          </a:r>
          <a:r>
            <a:rPr lang="de-DE" sz="1000" baseline="0"/>
            <a:t>bisher 1.500 Arbeitsverhältnisse</a:t>
          </a:r>
        </a:p>
        <a:p>
          <a:pPr algn="ctr"/>
          <a:r>
            <a:rPr lang="de-DE" sz="1100" b="1"/>
            <a:t>2020</a:t>
          </a:r>
          <a:r>
            <a:rPr lang="de-DE" sz="1100"/>
            <a:t>: 1000 private, 825 kofinanzierte, mehrere hundert öffentliche AG </a:t>
          </a:r>
        </a:p>
        <a:p>
          <a:pPr algn="ctr"/>
          <a:r>
            <a:rPr lang="de-DE" sz="1100" b="1"/>
            <a:t>=</a:t>
          </a:r>
          <a:r>
            <a:rPr lang="de-DE" sz="1100" b="1" baseline="0"/>
            <a:t> </a:t>
          </a:r>
          <a:r>
            <a:rPr lang="de-DE" sz="1100" b="1"/>
            <a:t>mind. 2.000 öffentl.</a:t>
          </a:r>
          <a:r>
            <a:rPr lang="de-DE" sz="1100" b="1" baseline="0"/>
            <a:t> geförd. </a:t>
          </a:r>
          <a:r>
            <a:rPr lang="de-DE" sz="1100" b="1"/>
            <a:t>Arbeitsverhältnisse</a:t>
          </a:r>
        </a:p>
      </xdr:txBody>
    </xdr:sp>
    <xdr:clientData/>
  </xdr:oneCellAnchor>
  <xdr:oneCellAnchor>
    <xdr:from>
      <xdr:col>2</xdr:col>
      <xdr:colOff>3873500</xdr:colOff>
      <xdr:row>61</xdr:row>
      <xdr:rowOff>41275</xdr:rowOff>
    </xdr:from>
    <xdr:ext cx="2424895" cy="271036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59250" y="6223000"/>
          <a:ext cx="2424895" cy="271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Aber</a:t>
          </a:r>
          <a:r>
            <a:rPr lang="de-DE" sz="1200" b="1" baseline="0"/>
            <a:t> d</a:t>
          </a:r>
          <a:r>
            <a:rPr lang="de-DE" sz="1200" b="1"/>
            <a:t>ie Realität:</a:t>
          </a:r>
          <a:r>
            <a:rPr lang="de-DE" sz="1200" b="1" baseline="0"/>
            <a:t> kein Aufbau!</a:t>
          </a:r>
          <a:endParaRPr lang="de-DE" sz="1200" b="1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0.46712</cdr:x>
      <cdr:y>0.09278</cdr:y>
    </cdr:from>
    <cdr:to>
      <cdr:x>0.55996</cdr:x>
      <cdr:y>0.20275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600575" y="771527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 b="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24891</xdr:colOff>
      <xdr:row>0</xdr:row>
      <xdr:rowOff>104026</xdr:rowOff>
    </xdr:from>
    <xdr:to>
      <xdr:col>6</xdr:col>
      <xdr:colOff>538241</xdr:colOff>
      <xdr:row>13</xdr:row>
      <xdr:rowOff>278596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590965</xdr:colOff>
      <xdr:row>0</xdr:row>
      <xdr:rowOff>95226</xdr:rowOff>
    </xdr:from>
    <xdr:to>
      <xdr:col>13</xdr:col>
      <xdr:colOff>819565</xdr:colOff>
      <xdr:row>13</xdr:row>
      <xdr:rowOff>265656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185116</xdr:colOff>
      <xdr:row>0</xdr:row>
      <xdr:rowOff>106845</xdr:rowOff>
    </xdr:from>
    <xdr:to>
      <xdr:col>15</xdr:col>
      <xdr:colOff>347041</xdr:colOff>
      <xdr:row>18</xdr:row>
      <xdr:rowOff>206856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tik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4803_Produkte\07_FST\57745_AMP_2015\Steuerung\AMP%20Basis_BA_Strukt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7\Aufbereitung\aktuell\insgesamt\AA\SGBI\AMP_SGBI_0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9\Produktion\Kopie%20von%20Testbasis%20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  <sheetName val="Analytik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Historie"/>
      <sheetName val="Beschreibung"/>
      <sheetName val="Vorlage"/>
      <sheetName val="Vorlage ANBA"/>
      <sheetName val="Berichtsdaten"/>
      <sheetName val="mit_zkT"/>
      <sheetName val="ohne_zkT"/>
      <sheetName val="Regionen"/>
      <sheetName val="Fußnoten"/>
      <sheetName val="Norm"/>
      <sheetName val="Geringqual"/>
      <sheetName val="Ausland"/>
      <sheetName val="Schwerbeh"/>
      <sheetName val="50_Plus"/>
      <sheetName val="Frauen"/>
      <sheetName val="D"/>
      <sheetName val="BGW"/>
      <sheetName val="BGO"/>
      <sheetName val="N"/>
      <sheetName val="SH"/>
      <sheetName val="HH"/>
      <sheetName val="MV"/>
      <sheetName val="NSB"/>
      <sheetName val="NS"/>
      <sheetName val="HB"/>
      <sheetName val="NW"/>
      <sheetName val="HS"/>
      <sheetName val="RPS"/>
      <sheetName val="RP"/>
      <sheetName val="SR"/>
      <sheetName val="BW"/>
      <sheetName val="BY"/>
      <sheetName val="BB"/>
      <sheetName val="BA"/>
      <sheetName val="BR"/>
      <sheetName val="SAT"/>
      <sheetName val="SA"/>
      <sheetName val="TH"/>
      <sheetName val="S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2"/>
      <sheetName val="043"/>
      <sheetName val="044"/>
      <sheetName val="045"/>
      <sheetName val="046"/>
      <sheetName val="047"/>
      <sheetName val="048"/>
      <sheetName val="04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92"/>
      <sheetName val="093"/>
      <sheetName val="094"/>
      <sheetName val="095"/>
      <sheetName val="096"/>
      <sheetName val="097"/>
      <sheetName val="098"/>
      <sheetName val="111"/>
      <sheetName val="115"/>
      <sheetName val="119"/>
      <sheetName val="123"/>
      <sheetName val="127"/>
      <sheetName val="131"/>
      <sheetName val="135"/>
      <sheetName val="139"/>
      <sheetName val="211"/>
      <sheetName val="214"/>
      <sheetName val="217"/>
      <sheetName val="221"/>
      <sheetName val="224"/>
      <sheetName val="227"/>
      <sheetName val="231"/>
      <sheetName val="234"/>
      <sheetName val="237"/>
      <sheetName val="241"/>
      <sheetName val="244"/>
      <sheetName val="247"/>
      <sheetName val="251"/>
      <sheetName val="254"/>
      <sheetName val="257"/>
      <sheetName val="261"/>
      <sheetName val="264"/>
      <sheetName val="267"/>
      <sheetName val="271"/>
      <sheetName val="274"/>
      <sheetName val="277"/>
      <sheetName val="281"/>
      <sheetName val="311"/>
      <sheetName val="313"/>
      <sheetName val="315"/>
      <sheetName val="317"/>
      <sheetName val="321"/>
      <sheetName val="323"/>
      <sheetName val="325"/>
      <sheetName val="327"/>
      <sheetName val="331"/>
      <sheetName val="333"/>
      <sheetName val="335"/>
      <sheetName val="337"/>
      <sheetName val="341"/>
      <sheetName val="343"/>
      <sheetName val="345"/>
      <sheetName val="347"/>
      <sheetName val="351"/>
      <sheetName val="353"/>
      <sheetName val="355"/>
      <sheetName val="357"/>
      <sheetName val="361"/>
      <sheetName val="363"/>
      <sheetName val="365"/>
      <sheetName val="367"/>
      <sheetName val="371"/>
      <sheetName val="373"/>
      <sheetName val="375"/>
      <sheetName val="377"/>
      <sheetName val="381"/>
      <sheetName val="383"/>
      <sheetName val="385"/>
      <sheetName val="387"/>
      <sheetName val="391"/>
      <sheetName val="411"/>
      <sheetName val="415"/>
      <sheetName val="419"/>
      <sheetName val="423"/>
      <sheetName val="427"/>
      <sheetName val="431"/>
      <sheetName val="435"/>
      <sheetName val="439"/>
      <sheetName val="443"/>
      <sheetName val="447"/>
      <sheetName val="451"/>
      <sheetName val="455"/>
      <sheetName val="459"/>
      <sheetName val="511"/>
      <sheetName val="515"/>
      <sheetName val="519"/>
      <sheetName val="523"/>
      <sheetName val="527"/>
      <sheetName val="531"/>
      <sheetName val="535"/>
      <sheetName val="539"/>
      <sheetName val="543"/>
      <sheetName val="547"/>
      <sheetName val="551"/>
      <sheetName val="555"/>
      <sheetName val="559"/>
      <sheetName val="563"/>
      <sheetName val="611"/>
      <sheetName val="614"/>
      <sheetName val="617"/>
      <sheetName val="621"/>
      <sheetName val="624"/>
      <sheetName val="627"/>
      <sheetName val="631"/>
      <sheetName val="634"/>
      <sheetName val="637"/>
      <sheetName val="641"/>
      <sheetName val="644"/>
      <sheetName val="647"/>
      <sheetName val="651"/>
      <sheetName val="654"/>
      <sheetName val="657"/>
      <sheetName val="661"/>
      <sheetName val="664"/>
      <sheetName val="667"/>
      <sheetName val="671"/>
      <sheetName val="674"/>
      <sheetName val="677"/>
      <sheetName val="681"/>
      <sheetName val="684"/>
      <sheetName val="687"/>
      <sheetName val="711"/>
      <sheetName val="715"/>
      <sheetName val="719"/>
      <sheetName val="723"/>
      <sheetName val="727"/>
      <sheetName val="731"/>
      <sheetName val="735"/>
      <sheetName val="739"/>
      <sheetName val="743"/>
      <sheetName val="747"/>
      <sheetName val="751"/>
      <sheetName val="755"/>
      <sheetName val="759"/>
      <sheetName val="811"/>
      <sheetName val="815"/>
      <sheetName val="819"/>
      <sheetName val="823"/>
      <sheetName val="827"/>
      <sheetName val="831"/>
      <sheetName val="835"/>
      <sheetName val="839"/>
      <sheetName val="843"/>
      <sheetName val="847"/>
      <sheetName val="851"/>
      <sheetName val="855"/>
      <sheetName val="859"/>
      <sheetName val="863"/>
      <sheetName val="922"/>
      <sheetName val="955"/>
      <sheetName val="9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B i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Beschreibung und Steuerung"/>
      <sheetName val="Rohdaten"/>
      <sheetName val="Historie"/>
      <sheetName val="Vorlage ÜS"/>
      <sheetName val="Master insgesamt"/>
      <sheetName val="Master SGB II"/>
      <sheetName val="Master SGB III"/>
      <sheetName val="Regionen"/>
      <sheetName val="Alo"/>
      <sheetName val="FST_T0"/>
      <sheetName val="FST_T3"/>
      <sheetName val="mag_bl"/>
      <sheetName val="mat_bl"/>
      <sheetName val="XS"/>
      <sheetName val="LST"/>
      <sheetName val="AGH_nHR"/>
      <sheetName val="AGH_HR"/>
      <sheetName val="ATZ"/>
      <sheetName val="A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Berlin">
  <a:themeElements>
    <a:clrScheme name="Benutzerdefiniert 3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F0000"/>
      </a:accent1>
      <a:accent2>
        <a:srgbClr val="7F7F7F"/>
      </a:accent2>
      <a:accent3>
        <a:srgbClr val="BF0000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tabSelected="1" view="pageBreakPreview" zoomScale="70" zoomScaleNormal="40" zoomScaleSheetLayoutView="7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I21" sqref="I21"/>
    </sheetView>
  </sheetViews>
  <sheetFormatPr baseColWidth="10" defaultRowHeight="14.4" x14ac:dyDescent="0.3"/>
  <cols>
    <col min="1" max="1" width="35" customWidth="1"/>
    <col min="16" max="16" width="12.21875" bestFit="1" customWidth="1"/>
    <col min="17" max="17" width="8.109375" bestFit="1" customWidth="1"/>
    <col min="18" max="18" width="13.77734375" customWidth="1"/>
    <col min="19" max="19" width="11" style="69"/>
    <col min="21" max="27" width="11" style="69"/>
    <col min="30" max="30" width="13.33203125" bestFit="1" customWidth="1"/>
  </cols>
  <sheetData>
    <row r="1" spans="1:30" ht="36.6" thickBot="1" x14ac:dyDescent="0.35">
      <c r="A1" s="10" t="s">
        <v>58</v>
      </c>
      <c r="P1" s="80"/>
      <c r="Q1" s="80"/>
      <c r="R1" s="80"/>
      <c r="S1" s="80"/>
      <c r="T1" s="80"/>
      <c r="U1" s="80"/>
      <c r="V1" s="80"/>
      <c r="W1" s="80"/>
      <c r="X1" s="80"/>
      <c r="AA1" s="80"/>
      <c r="AB1" s="80" t="s">
        <v>57</v>
      </c>
      <c r="AC1" s="80" t="s">
        <v>57</v>
      </c>
      <c r="AD1" s="80"/>
    </row>
    <row r="2" spans="1:30" s="2" customFormat="1" ht="29.25" customHeight="1" x14ac:dyDescent="0.3">
      <c r="A2" s="9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81" t="s">
        <v>6</v>
      </c>
      <c r="H2" s="82" t="s">
        <v>7</v>
      </c>
      <c r="I2" s="83" t="s">
        <v>19</v>
      </c>
      <c r="J2" s="81" t="s">
        <v>25</v>
      </c>
      <c r="K2" s="81" t="s">
        <v>26</v>
      </c>
      <c r="L2" s="81" t="s">
        <v>27</v>
      </c>
      <c r="M2" s="81" t="s">
        <v>28</v>
      </c>
      <c r="N2" s="81" t="s">
        <v>29</v>
      </c>
      <c r="O2" s="81" t="s">
        <v>30</v>
      </c>
      <c r="P2" s="81">
        <v>43678</v>
      </c>
      <c r="Q2" s="81">
        <v>43709</v>
      </c>
      <c r="R2" s="81">
        <v>43739</v>
      </c>
      <c r="S2" s="81">
        <v>43770</v>
      </c>
      <c r="T2" s="81">
        <v>43800</v>
      </c>
      <c r="U2" s="81">
        <v>43831</v>
      </c>
      <c r="V2" s="81">
        <v>43862</v>
      </c>
      <c r="W2" s="81">
        <v>43891</v>
      </c>
      <c r="X2" s="81">
        <v>43922</v>
      </c>
      <c r="Y2" s="81">
        <v>43952</v>
      </c>
      <c r="Z2" s="81">
        <v>43983</v>
      </c>
      <c r="AA2" s="81">
        <v>44013</v>
      </c>
      <c r="AB2" s="81">
        <v>44044</v>
      </c>
      <c r="AC2" s="81">
        <v>44075</v>
      </c>
      <c r="AD2" s="81">
        <v>44105</v>
      </c>
    </row>
    <row r="3" spans="1:30" s="1" customFormat="1" ht="21" customHeight="1" x14ac:dyDescent="0.3">
      <c r="A3" s="1" t="s">
        <v>18</v>
      </c>
      <c r="B3" s="7">
        <v>1752</v>
      </c>
      <c r="C3" s="7">
        <v>1716</v>
      </c>
      <c r="D3" s="7">
        <v>1663</v>
      </c>
      <c r="E3" s="7">
        <v>1736</v>
      </c>
      <c r="F3" s="7">
        <v>1835</v>
      </c>
      <c r="G3" s="7">
        <v>1914</v>
      </c>
      <c r="H3" s="5">
        <v>1930</v>
      </c>
      <c r="I3" s="14">
        <v>1886</v>
      </c>
      <c r="J3" s="11">
        <v>1855</v>
      </c>
      <c r="K3" s="11">
        <v>1962</v>
      </c>
      <c r="L3" s="11">
        <v>1990</v>
      </c>
      <c r="M3" s="11">
        <v>2008</v>
      </c>
      <c r="N3" s="11">
        <v>1975</v>
      </c>
      <c r="O3" s="11">
        <v>1927</v>
      </c>
      <c r="P3" s="11">
        <v>1912</v>
      </c>
      <c r="Q3" s="11">
        <v>1852</v>
      </c>
      <c r="R3" s="11">
        <v>1842</v>
      </c>
      <c r="S3" s="11">
        <v>1873</v>
      </c>
      <c r="T3" s="11">
        <v>1859</v>
      </c>
      <c r="U3" s="11">
        <v>1797</v>
      </c>
      <c r="V3" s="11">
        <v>1708</v>
      </c>
      <c r="W3" s="11">
        <v>1795</v>
      </c>
      <c r="X3" s="11">
        <v>1751</v>
      </c>
      <c r="Y3" s="11">
        <v>1697</v>
      </c>
      <c r="Z3" s="11">
        <v>1650</v>
      </c>
      <c r="AA3" s="11">
        <v>1630</v>
      </c>
      <c r="AB3" s="11">
        <v>1577</v>
      </c>
      <c r="AC3" s="11">
        <v>1531</v>
      </c>
      <c r="AD3" s="11">
        <v>1512</v>
      </c>
    </row>
    <row r="4" spans="1:30" s="1" customFormat="1" ht="17.100000000000001" customHeight="1" x14ac:dyDescent="0.3">
      <c r="A4" s="1" t="str">
        <f>'Hamburg inkl. Staffel'!C14</f>
        <v>Förderung von Arbeitsverhältnissen §16e SGB II (alt)</v>
      </c>
      <c r="B4" s="7">
        <v>399</v>
      </c>
      <c r="C4" s="7">
        <v>398</v>
      </c>
      <c r="D4" s="7">
        <v>401</v>
      </c>
      <c r="E4" s="7">
        <v>390</v>
      </c>
      <c r="F4" s="7">
        <v>384</v>
      </c>
      <c r="G4" s="7">
        <v>393</v>
      </c>
      <c r="H4" s="5">
        <v>416</v>
      </c>
      <c r="I4" s="14">
        <v>397</v>
      </c>
      <c r="J4" s="11">
        <v>367</v>
      </c>
      <c r="K4" s="11">
        <v>343</v>
      </c>
      <c r="L4" s="11">
        <v>314</v>
      </c>
      <c r="M4" s="11">
        <v>284</v>
      </c>
      <c r="N4" s="11">
        <v>253</v>
      </c>
      <c r="O4" s="11">
        <v>224</v>
      </c>
      <c r="P4" s="11">
        <v>209</v>
      </c>
      <c r="Q4" s="11">
        <v>185</v>
      </c>
      <c r="R4" s="11">
        <v>171</v>
      </c>
      <c r="S4" s="11">
        <v>143</v>
      </c>
      <c r="T4" s="11">
        <v>121</v>
      </c>
      <c r="U4" s="11">
        <v>106</v>
      </c>
      <c r="V4" s="11">
        <v>99</v>
      </c>
      <c r="W4" s="11">
        <v>91</v>
      </c>
      <c r="X4" s="11">
        <v>83</v>
      </c>
      <c r="Y4" s="11">
        <v>69</v>
      </c>
      <c r="Z4" s="11">
        <v>54</v>
      </c>
      <c r="AA4" s="11">
        <v>40</v>
      </c>
      <c r="AB4" s="11">
        <v>34</v>
      </c>
      <c r="AC4" s="11">
        <v>26</v>
      </c>
      <c r="AD4" s="11">
        <v>19</v>
      </c>
    </row>
    <row r="5" spans="1:30" s="1" customFormat="1" ht="17.100000000000001" customHeight="1" x14ac:dyDescent="0.3">
      <c r="A5" s="1" t="str">
        <f>'Hamburg inkl. Staffel'!C15</f>
        <v>Eingliederung von Langzeitarbeitslosen §16e SGB II (neu)</v>
      </c>
      <c r="B5" s="7">
        <v>0</v>
      </c>
      <c r="C5" s="7">
        <f>'Hamburg inkl. Staffel'!D15</f>
        <v>0</v>
      </c>
      <c r="D5" s="7">
        <f>'Hamburg inkl. Staffel'!E15</f>
        <v>0</v>
      </c>
      <c r="E5" s="7">
        <f>'Hamburg inkl. Staffel'!F15</f>
        <v>0</v>
      </c>
      <c r="F5" s="7">
        <f>'Hamburg inkl. Staffel'!G15</f>
        <v>0</v>
      </c>
      <c r="G5" s="7">
        <f>'Hamburg inkl. Staffel'!H15</f>
        <v>0</v>
      </c>
      <c r="H5" s="5">
        <f>'Hamburg inkl. Staffel'!I15</f>
        <v>0</v>
      </c>
      <c r="I5" s="14">
        <f>'Hamburg inkl. Staffel'!J15</f>
        <v>0</v>
      </c>
      <c r="J5" s="11">
        <f>'Hamburg inkl. Staffel'!K15</f>
        <v>0</v>
      </c>
      <c r="K5" s="11">
        <f>'Hamburg inkl. Staffel'!L15</f>
        <v>0</v>
      </c>
      <c r="L5" s="11">
        <f>'Hamburg inkl. Staffel'!M15</f>
        <v>0</v>
      </c>
      <c r="M5" s="11">
        <f>'Hamburg inkl. Staffel'!N15</f>
        <v>0</v>
      </c>
      <c r="N5" s="11">
        <f>'Hamburg inkl. Staffel'!O15</f>
        <v>0</v>
      </c>
      <c r="O5" s="11">
        <f>'Hamburg inkl. Staffel'!P15</f>
        <v>0</v>
      </c>
      <c r="P5" s="11">
        <f>'Hamburg inkl. Staffel'!Q15</f>
        <v>35</v>
      </c>
      <c r="Q5" s="11">
        <f>'Hamburg inkl. Staffel'!R15</f>
        <v>41</v>
      </c>
      <c r="R5" s="11">
        <f>'Hamburg inkl. Staffel'!S15</f>
        <v>52</v>
      </c>
      <c r="S5" s="11">
        <f>'Hamburg inkl. Staffel'!T15</f>
        <v>51</v>
      </c>
      <c r="T5" s="11">
        <f>'Hamburg inkl. Staffel'!U15</f>
        <v>57</v>
      </c>
      <c r="U5" s="11">
        <v>67</v>
      </c>
      <c r="V5" s="11">
        <v>76</v>
      </c>
      <c r="W5" s="11">
        <v>80</v>
      </c>
      <c r="X5" s="11">
        <v>79</v>
      </c>
      <c r="Y5" s="11">
        <v>86</v>
      </c>
      <c r="Z5" s="11">
        <v>96</v>
      </c>
      <c r="AA5" s="11">
        <v>103</v>
      </c>
      <c r="AB5" s="11">
        <v>119</v>
      </c>
      <c r="AC5" s="11">
        <v>125</v>
      </c>
      <c r="AD5" s="11">
        <v>136</v>
      </c>
    </row>
    <row r="6" spans="1:30" s="1" customFormat="1" ht="16.5" x14ac:dyDescent="0.3">
      <c r="A6" s="1" t="s">
        <v>24</v>
      </c>
      <c r="B6" s="7">
        <v>278</v>
      </c>
      <c r="C6" s="7">
        <v>278</v>
      </c>
      <c r="D6" s="7">
        <v>280</v>
      </c>
      <c r="E6" s="7">
        <v>281</v>
      </c>
      <c r="F6" s="7">
        <v>280</v>
      </c>
      <c r="G6" s="7">
        <v>280</v>
      </c>
      <c r="H6" s="5">
        <v>277</v>
      </c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0" s="1" customFormat="1" ht="22.5" customHeight="1" x14ac:dyDescent="0.3">
      <c r="A7" s="4" t="s">
        <v>20</v>
      </c>
      <c r="B7" s="7"/>
      <c r="C7" s="7"/>
      <c r="D7" s="7"/>
      <c r="E7" s="7"/>
      <c r="F7" s="7"/>
      <c r="G7" s="7"/>
      <c r="H7" s="5"/>
      <c r="I7" s="13">
        <v>24</v>
      </c>
      <c r="J7" s="12">
        <v>77</v>
      </c>
      <c r="K7" s="12">
        <v>129</v>
      </c>
      <c r="L7" s="12">
        <v>213</v>
      </c>
      <c r="M7" s="12">
        <v>268</v>
      </c>
      <c r="N7" s="12">
        <v>332</v>
      </c>
      <c r="O7" s="12">
        <v>375</v>
      </c>
      <c r="P7" s="12">
        <v>427</v>
      </c>
      <c r="Q7" s="12">
        <v>484</v>
      </c>
      <c r="R7" s="12">
        <v>523</v>
      </c>
      <c r="S7" s="12">
        <v>552</v>
      </c>
      <c r="T7" s="12">
        <v>599</v>
      </c>
      <c r="U7" s="12">
        <v>628</v>
      </c>
      <c r="V7" s="12">
        <v>662</v>
      </c>
      <c r="W7" s="12">
        <v>677</v>
      </c>
      <c r="X7" s="12">
        <v>706</v>
      </c>
      <c r="Y7" s="12">
        <v>749</v>
      </c>
      <c r="Z7" s="12">
        <v>752</v>
      </c>
      <c r="AA7" s="12">
        <v>758</v>
      </c>
      <c r="AB7" s="12">
        <v>783</v>
      </c>
      <c r="AC7" s="12">
        <v>821</v>
      </c>
      <c r="AD7" s="12">
        <v>830</v>
      </c>
    </row>
    <row r="8" spans="1:30" s="3" customFormat="1" ht="17.100000000000001" customHeight="1" thickBot="1" x14ac:dyDescent="0.35">
      <c r="A8" s="3" t="s">
        <v>21</v>
      </c>
      <c r="B8" s="8">
        <f t="shared" ref="B8:H8" si="0">B6+B4</f>
        <v>677</v>
      </c>
      <c r="C8" s="8">
        <f t="shared" si="0"/>
        <v>676</v>
      </c>
      <c r="D8" s="8">
        <f t="shared" si="0"/>
        <v>681</v>
      </c>
      <c r="E8" s="8">
        <f t="shared" si="0"/>
        <v>671</v>
      </c>
      <c r="F8" s="8">
        <f t="shared" si="0"/>
        <v>664</v>
      </c>
      <c r="G8" s="8">
        <f t="shared" si="0"/>
        <v>673</v>
      </c>
      <c r="H8" s="6">
        <f t="shared" si="0"/>
        <v>693</v>
      </c>
      <c r="I8" s="15">
        <f t="shared" ref="I8:R8" si="1">I6+I4+I7</f>
        <v>421</v>
      </c>
      <c r="J8" s="71">
        <f t="shared" si="1"/>
        <v>444</v>
      </c>
      <c r="K8" s="71">
        <f t="shared" si="1"/>
        <v>472</v>
      </c>
      <c r="L8" s="71">
        <f t="shared" si="1"/>
        <v>527</v>
      </c>
      <c r="M8" s="71">
        <f t="shared" si="1"/>
        <v>552</v>
      </c>
      <c r="N8" s="71">
        <f t="shared" si="1"/>
        <v>585</v>
      </c>
      <c r="O8" s="71">
        <f t="shared" si="1"/>
        <v>599</v>
      </c>
      <c r="P8" s="71">
        <f t="shared" si="1"/>
        <v>636</v>
      </c>
      <c r="Q8" s="71">
        <f t="shared" si="1"/>
        <v>669</v>
      </c>
      <c r="R8" s="71">
        <f t="shared" si="1"/>
        <v>694</v>
      </c>
      <c r="S8" s="71">
        <f>S6+S4+S7</f>
        <v>695</v>
      </c>
      <c r="T8" s="71">
        <f t="shared" ref="T8:AC8" si="2">T6+T4+T7</f>
        <v>720</v>
      </c>
      <c r="U8" s="71">
        <f t="shared" si="2"/>
        <v>734</v>
      </c>
      <c r="V8" s="71">
        <f t="shared" si="2"/>
        <v>761</v>
      </c>
      <c r="W8" s="71">
        <f t="shared" si="2"/>
        <v>768</v>
      </c>
      <c r="X8" s="71">
        <f t="shared" si="2"/>
        <v>789</v>
      </c>
      <c r="Y8" s="71">
        <f t="shared" si="2"/>
        <v>818</v>
      </c>
      <c r="Z8" s="71">
        <f t="shared" si="2"/>
        <v>806</v>
      </c>
      <c r="AA8" s="71">
        <f t="shared" si="2"/>
        <v>798</v>
      </c>
      <c r="AB8" s="71">
        <f t="shared" si="2"/>
        <v>817</v>
      </c>
      <c r="AC8" s="71">
        <f t="shared" si="2"/>
        <v>847</v>
      </c>
      <c r="AD8" s="71">
        <f t="shared" ref="AD8" si="3">AD6+AD4+AD7</f>
        <v>849</v>
      </c>
    </row>
    <row r="9" spans="1:30" s="3" customFormat="1" ht="17.100000000000001" customHeight="1" x14ac:dyDescent="0.3">
      <c r="A9" s="3" t="s">
        <v>22</v>
      </c>
      <c r="B9" s="8">
        <f t="shared" ref="B9:R9" si="4">B8+B3</f>
        <v>2429</v>
      </c>
      <c r="C9" s="8">
        <f t="shared" si="4"/>
        <v>2392</v>
      </c>
      <c r="D9" s="8">
        <f t="shared" si="4"/>
        <v>2344</v>
      </c>
      <c r="E9" s="8">
        <f t="shared" si="4"/>
        <v>2407</v>
      </c>
      <c r="F9" s="8">
        <f t="shared" si="4"/>
        <v>2499</v>
      </c>
      <c r="G9" s="8">
        <f t="shared" si="4"/>
        <v>2587</v>
      </c>
      <c r="H9" s="8">
        <f t="shared" si="4"/>
        <v>2623</v>
      </c>
      <c r="I9" s="8">
        <f t="shared" si="4"/>
        <v>2307</v>
      </c>
      <c r="J9" s="8">
        <f t="shared" si="4"/>
        <v>2299</v>
      </c>
      <c r="K9" s="8">
        <f t="shared" si="4"/>
        <v>2434</v>
      </c>
      <c r="L9" s="8">
        <f t="shared" si="4"/>
        <v>2517</v>
      </c>
      <c r="M9" s="8">
        <f t="shared" si="4"/>
        <v>2560</v>
      </c>
      <c r="N9" s="8">
        <f t="shared" si="4"/>
        <v>2560</v>
      </c>
      <c r="O9" s="8">
        <f t="shared" si="4"/>
        <v>2526</v>
      </c>
      <c r="P9" s="8">
        <f t="shared" si="4"/>
        <v>2548</v>
      </c>
      <c r="Q9" s="8">
        <f t="shared" si="4"/>
        <v>2521</v>
      </c>
      <c r="R9" s="8">
        <f t="shared" si="4"/>
        <v>2536</v>
      </c>
      <c r="S9" s="8">
        <f>S8+S3</f>
        <v>2568</v>
      </c>
      <c r="T9" s="8">
        <f t="shared" ref="T9:AC9" si="5">T8+T3</f>
        <v>2579</v>
      </c>
      <c r="U9" s="8">
        <f t="shared" si="5"/>
        <v>2531</v>
      </c>
      <c r="V9" s="8">
        <f t="shared" si="5"/>
        <v>2469</v>
      </c>
      <c r="W9" s="8">
        <f t="shared" si="5"/>
        <v>2563</v>
      </c>
      <c r="X9" s="8">
        <f t="shared" si="5"/>
        <v>2540</v>
      </c>
      <c r="Y9" s="8">
        <f t="shared" si="5"/>
        <v>2515</v>
      </c>
      <c r="Z9" s="8">
        <f t="shared" si="5"/>
        <v>2456</v>
      </c>
      <c r="AA9" s="8">
        <f t="shared" si="5"/>
        <v>2428</v>
      </c>
      <c r="AB9" s="8">
        <f t="shared" si="5"/>
        <v>2394</v>
      </c>
      <c r="AC9" s="8">
        <f t="shared" si="5"/>
        <v>2378</v>
      </c>
      <c r="AD9" s="8">
        <f t="shared" ref="AD9" si="6">AD8+AD3</f>
        <v>2361</v>
      </c>
    </row>
    <row r="10" spans="1:30" ht="16.5" x14ac:dyDescent="0.3">
      <c r="A10" t="s">
        <v>80</v>
      </c>
      <c r="B10" s="16">
        <f>AVERAGE(B8:B8)</f>
        <v>677</v>
      </c>
      <c r="C10" s="16">
        <f>AVERAGE(C8:H8)</f>
        <v>676.33333333333337</v>
      </c>
      <c r="D10" s="16">
        <f>AVERAGE(C8:H8)</f>
        <v>676.33333333333337</v>
      </c>
      <c r="E10" s="16">
        <f>AVERAGE(C8:H8)</f>
        <v>676.33333333333337</v>
      </c>
      <c r="F10" s="16">
        <f>AVERAGE(C8:H8)</f>
        <v>676.33333333333337</v>
      </c>
      <c r="G10" s="16">
        <f>AVERAGE(C8:H8)</f>
        <v>676.33333333333337</v>
      </c>
      <c r="H10" s="16">
        <f>AVERAGE(C8:H8)</f>
        <v>676.33333333333337</v>
      </c>
      <c r="I10" s="16">
        <f>AVERAGE(I8:N8)</f>
        <v>500.16666666666669</v>
      </c>
      <c r="J10" s="16">
        <f>AVERAGE(I8:N8)</f>
        <v>500.16666666666669</v>
      </c>
      <c r="K10" s="16">
        <f>AVERAGE(I8:N8)</f>
        <v>500.16666666666669</v>
      </c>
      <c r="L10" s="16">
        <f>AVERAGE(I8:N8)</f>
        <v>500.16666666666669</v>
      </c>
      <c r="M10" s="16">
        <f>AVERAGE(I8:N8)</f>
        <v>500.16666666666669</v>
      </c>
      <c r="N10" s="16">
        <f>AVERAGE(I8:N8)</f>
        <v>500.16666666666669</v>
      </c>
      <c r="O10" s="16">
        <f>AVERAGE(O8:T8)</f>
        <v>668.83333333333337</v>
      </c>
      <c r="P10" s="16">
        <f>AVERAGE(O8:T8)</f>
        <v>668.83333333333337</v>
      </c>
      <c r="Q10" s="16">
        <f>AVERAGE(O8:T8)</f>
        <v>668.83333333333337</v>
      </c>
      <c r="R10" s="16">
        <f>AVERAGE(O8:T8)</f>
        <v>668.83333333333337</v>
      </c>
      <c r="S10" s="16">
        <f>AVERAGE(O8:T8)</f>
        <v>668.83333333333337</v>
      </c>
      <c r="T10" s="16">
        <f>AVERAGE(O8:T8)</f>
        <v>668.83333333333337</v>
      </c>
      <c r="U10" s="16">
        <f>AVERAGE(U8:Z8)</f>
        <v>779.33333333333337</v>
      </c>
      <c r="V10" s="16">
        <f>AVERAGE(U8:Z8)</f>
        <v>779.33333333333337</v>
      </c>
      <c r="W10" s="16">
        <f>AVERAGE(U8:Z8)</f>
        <v>779.33333333333337</v>
      </c>
      <c r="X10" s="16">
        <f>AVERAGE(U8:Z8)</f>
        <v>779.33333333333337</v>
      </c>
      <c r="Y10" s="16">
        <f>AVERAGE(U8:Z8)</f>
        <v>779.33333333333337</v>
      </c>
      <c r="Z10" s="16">
        <f>AVERAGE(U8:Z8)</f>
        <v>779.33333333333337</v>
      </c>
      <c r="AA10" s="16">
        <f>AVERAGE(AA8:AF8)</f>
        <v>827.75</v>
      </c>
      <c r="AB10" s="16">
        <f>AVERAGE(AA8:AF8)</f>
        <v>827.75</v>
      </c>
      <c r="AC10" s="16">
        <f>AVERAGE(AA8:AF8)</f>
        <v>827.75</v>
      </c>
      <c r="AD10" s="16">
        <f>AVERAGE(AA8:AF8)</f>
        <v>827.75</v>
      </c>
    </row>
    <row r="11" spans="1:30" ht="16.5" x14ac:dyDescent="0.3">
      <c r="N11" s="88"/>
      <c r="O11" s="88"/>
      <c r="S11"/>
      <c r="U11"/>
      <c r="V11"/>
      <c r="W11"/>
      <c r="AA11"/>
    </row>
    <row r="12" spans="1:30" ht="16.5" x14ac:dyDescent="0.3">
      <c r="N12" s="88"/>
      <c r="O12" s="88"/>
      <c r="S12"/>
      <c r="U12"/>
      <c r="V12"/>
      <c r="W12"/>
      <c r="AA12"/>
    </row>
    <row r="13" spans="1:30" ht="16.5" x14ac:dyDescent="0.3">
      <c r="N13" s="88"/>
      <c r="O13" s="88"/>
      <c r="S13"/>
      <c r="U13"/>
      <c r="V13"/>
      <c r="W13"/>
      <c r="AA13"/>
    </row>
    <row r="14" spans="1:30" x14ac:dyDescent="0.3">
      <c r="A14" s="75" t="s">
        <v>54</v>
      </c>
      <c r="B14" s="75"/>
      <c r="C14" s="75"/>
      <c r="D14" s="75"/>
      <c r="N14" s="88"/>
      <c r="O14" s="88"/>
      <c r="S14"/>
      <c r="U14"/>
      <c r="V14"/>
      <c r="W14"/>
      <c r="AA14"/>
    </row>
    <row r="15" spans="1:30" x14ac:dyDescent="0.3">
      <c r="A15" s="76" t="s">
        <v>88</v>
      </c>
      <c r="B15" s="73">
        <f>AC7</f>
        <v>821</v>
      </c>
      <c r="N15" s="88"/>
      <c r="O15" s="88"/>
      <c r="S15"/>
      <c r="U15" s="114"/>
      <c r="V15" s="114"/>
      <c r="W15" s="114"/>
      <c r="X15" s="114"/>
      <c r="Y15" s="114"/>
      <c r="Z15" s="114"/>
      <c r="AA15" s="114"/>
      <c r="AB15" s="114"/>
      <c r="AC15" s="114"/>
    </row>
    <row r="16" spans="1:30" x14ac:dyDescent="0.3">
      <c r="A16" s="77" t="s">
        <v>86</v>
      </c>
      <c r="B16">
        <v>566</v>
      </c>
      <c r="C16" s="115">
        <f>B16/B15</f>
        <v>0.68940316686967118</v>
      </c>
      <c r="N16" s="88"/>
      <c r="O16" s="88"/>
      <c r="S16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6.5" x14ac:dyDescent="0.3">
      <c r="A17" s="77" t="s">
        <v>23</v>
      </c>
      <c r="B17" s="16">
        <f>B15-B16</f>
        <v>255</v>
      </c>
      <c r="H17" s="72"/>
      <c r="N17" s="88"/>
      <c r="O17" s="88"/>
      <c r="S17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6.5" x14ac:dyDescent="0.3">
      <c r="A18" s="77"/>
      <c r="N18" s="88"/>
      <c r="O18" s="88"/>
      <c r="S18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x14ac:dyDescent="0.3">
      <c r="A19" s="76" t="s">
        <v>81</v>
      </c>
      <c r="B19" s="73">
        <f>AC4+AC7+AC5</f>
        <v>972</v>
      </c>
      <c r="N19" s="88"/>
      <c r="O19" s="88"/>
      <c r="S19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x14ac:dyDescent="0.3">
      <c r="A20" s="77" t="s">
        <v>87</v>
      </c>
      <c r="B20">
        <f>B16+81</f>
        <v>647</v>
      </c>
      <c r="C20" s="74">
        <f>B20/B19</f>
        <v>0.66563786008230452</v>
      </c>
      <c r="N20" s="88"/>
      <c r="O20" s="88"/>
      <c r="S20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16.5" x14ac:dyDescent="0.3">
      <c r="A21" s="77" t="s">
        <v>23</v>
      </c>
      <c r="B21" s="16">
        <f>B19-B20</f>
        <v>325</v>
      </c>
      <c r="N21" s="88"/>
      <c r="O21" s="88"/>
      <c r="S21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16.5" x14ac:dyDescent="0.3">
      <c r="A22" s="77"/>
      <c r="N22" s="88"/>
      <c r="O22" s="88"/>
      <c r="S22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16.5" x14ac:dyDescent="0.3"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16.5" x14ac:dyDescent="0.3">
      <c r="U24" s="114"/>
      <c r="V24" s="114"/>
      <c r="W24" s="114"/>
      <c r="X24" s="114"/>
      <c r="Y24" s="114"/>
      <c r="Z24" s="114"/>
      <c r="AA24" s="114"/>
      <c r="AB24" s="114"/>
      <c r="AC24" s="114"/>
    </row>
  </sheetData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Header>&amp;C&amp;"-,Fett"&amp;20&amp;A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5"/>
  <sheetViews>
    <sheetView showGridLines="0" view="pageBreakPreview" zoomScaleNormal="100" zoomScaleSheetLayoutView="100" workbookViewId="0">
      <pane xSplit="3" ySplit="11" topLeftCell="D55" activePane="bottomRight" state="frozen"/>
      <selection pane="topRight" activeCell="D1" sqref="D1"/>
      <selection pane="bottomLeft" activeCell="A13" sqref="A13"/>
      <selection pane="bottomRight" activeCell="L31" sqref="L31"/>
    </sheetView>
  </sheetViews>
  <sheetFormatPr baseColWidth="10" defaultColWidth="12.33203125" defaultRowHeight="10.199999999999999" x14ac:dyDescent="0.3"/>
  <cols>
    <col min="1" max="2" width="1.88671875" style="27" customWidth="1"/>
    <col min="3" max="3" width="59.77734375" style="27" customWidth="1"/>
    <col min="4" max="9" width="11.109375" style="27" customWidth="1"/>
    <col min="10" max="10" width="5.44140625" style="27" customWidth="1"/>
    <col min="11" max="17" width="11.109375" style="27" customWidth="1"/>
    <col min="18" max="16384" width="12.33203125" style="27"/>
  </cols>
  <sheetData>
    <row r="1" spans="1:33" s="51" customFormat="1" ht="11.25" customHeight="1" x14ac:dyDescent="0.3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33" s="49" customFormat="1" ht="11.25" customHeight="1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 t="s">
        <v>37</v>
      </c>
      <c r="Q2" s="50" t="s">
        <v>37</v>
      </c>
    </row>
    <row r="3" spans="1:33" s="20" customFormat="1" ht="11.25" customHeight="1" x14ac:dyDescent="0.3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33" ht="3" customHeight="1" x14ac:dyDescent="0.3"/>
    <row r="5" spans="1:33" s="47" customFormat="1" ht="13.2" x14ac:dyDescent="0.3">
      <c r="B5" s="48" t="s">
        <v>38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33" s="41" customFormat="1" ht="13.2" x14ac:dyDescent="0.3">
      <c r="B6" s="46" t="s">
        <v>39</v>
      </c>
      <c r="C6" s="45"/>
      <c r="D6" s="44"/>
      <c r="E6" s="44"/>
      <c r="F6" s="44"/>
      <c r="G6" s="44"/>
      <c r="H6" s="44"/>
      <c r="I6" s="44"/>
      <c r="J6" s="44"/>
      <c r="K6" s="44"/>
      <c r="L6" s="53"/>
      <c r="M6" s="44"/>
      <c r="N6" s="44"/>
      <c r="O6" s="44"/>
      <c r="P6" s="44"/>
      <c r="Q6" s="44"/>
    </row>
    <row r="7" spans="1:33" s="41" customFormat="1" ht="11.25" x14ac:dyDescent="0.3">
      <c r="B7" s="120"/>
      <c r="C7" s="12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3" ht="13.5" customHeight="1" x14ac:dyDescent="0.3">
      <c r="B8" s="121" t="s">
        <v>40</v>
      </c>
      <c r="C8" s="122"/>
      <c r="D8" s="55"/>
      <c r="E8" s="55"/>
      <c r="F8" s="55"/>
      <c r="G8" s="55"/>
      <c r="H8" s="55"/>
      <c r="I8" s="55"/>
      <c r="J8" s="55"/>
      <c r="K8" s="54" t="s">
        <v>41</v>
      </c>
      <c r="L8" s="55"/>
      <c r="M8" s="55"/>
      <c r="N8" s="55"/>
      <c r="O8" s="55"/>
      <c r="P8" s="55"/>
      <c r="Q8" s="5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3" ht="12.75" customHeight="1" x14ac:dyDescent="0.3">
      <c r="B9" s="122"/>
      <c r="C9" s="122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3" ht="12.75" customHeight="1" x14ac:dyDescent="0.3">
      <c r="B10" s="122"/>
      <c r="C10" s="122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06"/>
      <c r="AA10" s="106"/>
      <c r="AB10" s="117" t="s">
        <v>42</v>
      </c>
      <c r="AC10" s="117" t="s">
        <v>42</v>
      </c>
      <c r="AD10" s="117" t="s">
        <v>42</v>
      </c>
      <c r="AE10" s="117"/>
      <c r="AF10" s="49"/>
      <c r="AG10" s="49"/>
    </row>
    <row r="11" spans="1:33" ht="12.75" customHeight="1" x14ac:dyDescent="0.3">
      <c r="B11" s="122"/>
      <c r="C11" s="122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7"/>
      <c r="AA11" s="107"/>
      <c r="AB11" s="118"/>
      <c r="AC11" s="118"/>
      <c r="AD11" s="118"/>
      <c r="AE11" s="118"/>
      <c r="AF11" s="49"/>
      <c r="AG11" s="49"/>
    </row>
    <row r="12" spans="1:33" ht="12.75" customHeight="1" x14ac:dyDescent="0.2">
      <c r="A12" s="31"/>
      <c r="B12" s="21"/>
      <c r="C12" s="36"/>
      <c r="D12" s="40" t="s">
        <v>2</v>
      </c>
      <c r="E12" s="40" t="s">
        <v>3</v>
      </c>
      <c r="F12" s="40" t="s">
        <v>4</v>
      </c>
      <c r="G12" s="40" t="s">
        <v>5</v>
      </c>
      <c r="H12" s="40" t="s">
        <v>6</v>
      </c>
      <c r="I12" s="40" t="s">
        <v>7</v>
      </c>
      <c r="J12" s="40" t="s">
        <v>19</v>
      </c>
      <c r="K12" s="40" t="s">
        <v>25</v>
      </c>
      <c r="L12" s="40" t="s">
        <v>26</v>
      </c>
      <c r="M12" s="40" t="s">
        <v>27</v>
      </c>
      <c r="N12" s="40" t="s">
        <v>28</v>
      </c>
      <c r="O12" s="40" t="s">
        <v>29</v>
      </c>
      <c r="P12" s="40" t="s">
        <v>30</v>
      </c>
      <c r="Q12" s="40">
        <v>43678</v>
      </c>
      <c r="R12" s="70">
        <v>43709</v>
      </c>
      <c r="S12" s="70">
        <v>43739</v>
      </c>
      <c r="T12" s="93">
        <v>43770</v>
      </c>
      <c r="U12" s="93">
        <v>43800</v>
      </c>
      <c r="V12" s="104">
        <v>43831</v>
      </c>
      <c r="W12" s="104">
        <v>43862</v>
      </c>
      <c r="X12" s="104">
        <v>43891</v>
      </c>
      <c r="Y12" s="105">
        <v>43922</v>
      </c>
      <c r="Z12" s="105">
        <v>43952</v>
      </c>
      <c r="AA12" s="105">
        <v>43983</v>
      </c>
      <c r="AB12" s="105">
        <v>44013</v>
      </c>
      <c r="AC12" s="113">
        <v>44044</v>
      </c>
      <c r="AD12" s="113">
        <v>44075</v>
      </c>
      <c r="AE12" s="113">
        <v>44105</v>
      </c>
      <c r="AF12" s="49"/>
      <c r="AG12" s="49"/>
    </row>
    <row r="13" spans="1:33" s="39" customFormat="1" ht="12.75" customHeight="1" x14ac:dyDescent="0.3">
      <c r="A13" s="38"/>
      <c r="B13" s="58"/>
      <c r="C13" s="59" t="s">
        <v>31</v>
      </c>
      <c r="D13" s="60">
        <f t="shared" ref="D13:AA13" si="0">D17+D16+D14+D18+D15+D19</f>
        <v>984</v>
      </c>
      <c r="E13" s="60">
        <f t="shared" si="0"/>
        <v>995</v>
      </c>
      <c r="F13" s="60">
        <f t="shared" si="0"/>
        <v>969</v>
      </c>
      <c r="G13" s="60">
        <f t="shared" si="0"/>
        <v>959</v>
      </c>
      <c r="H13" s="60">
        <f t="shared" si="0"/>
        <v>968</v>
      </c>
      <c r="I13" s="60">
        <f t="shared" si="0"/>
        <v>969</v>
      </c>
      <c r="J13" s="60">
        <f t="shared" si="0"/>
        <v>668</v>
      </c>
      <c r="K13" s="60">
        <f t="shared" si="0"/>
        <v>700</v>
      </c>
      <c r="L13" s="60">
        <f>L17+L16+L14+L18+L15+L19</f>
        <v>743</v>
      </c>
      <c r="M13" s="60">
        <f t="shared" si="0"/>
        <v>816</v>
      </c>
      <c r="N13" s="60">
        <f t="shared" si="0"/>
        <v>862</v>
      </c>
      <c r="O13" s="60">
        <f t="shared" si="0"/>
        <v>890</v>
      </c>
      <c r="P13" s="60">
        <f t="shared" si="0"/>
        <v>903</v>
      </c>
      <c r="Q13" s="60">
        <f t="shared" si="0"/>
        <v>960</v>
      </c>
      <c r="R13" s="60">
        <f t="shared" si="0"/>
        <v>985</v>
      </c>
      <c r="S13" s="60">
        <f t="shared" si="0"/>
        <v>1004</v>
      </c>
      <c r="T13" s="60">
        <f t="shared" si="0"/>
        <v>983</v>
      </c>
      <c r="U13" s="60">
        <f t="shared" si="0"/>
        <v>1006</v>
      </c>
      <c r="V13" s="60">
        <f t="shared" si="0"/>
        <v>940</v>
      </c>
      <c r="W13" s="60">
        <f t="shared" si="0"/>
        <v>943</v>
      </c>
      <c r="X13" s="60">
        <f t="shared" si="0"/>
        <v>941</v>
      </c>
      <c r="Y13" s="60">
        <f t="shared" si="0"/>
        <v>948</v>
      </c>
      <c r="Z13" s="60">
        <f t="shared" si="0"/>
        <v>960</v>
      </c>
      <c r="AA13" s="60">
        <f t="shared" si="0"/>
        <v>935</v>
      </c>
      <c r="AB13" s="60">
        <f>AB17+AB16+AB14+AB18+AB15+AB19</f>
        <v>921</v>
      </c>
      <c r="AC13" s="60">
        <f>AC17+AC16+AC14+AC18+AC15+AC19</f>
        <v>944</v>
      </c>
      <c r="AD13" s="60">
        <f>AD17+AD16+AD14+AD18+AD15+AD19</f>
        <v>979</v>
      </c>
      <c r="AE13" s="60">
        <f>AE17+AE16+AE14+AE18+AE15+AE19</f>
        <v>989</v>
      </c>
      <c r="AF13" s="56"/>
      <c r="AG13" s="56"/>
    </row>
    <row r="14" spans="1:33" ht="12.75" customHeight="1" x14ac:dyDescent="0.3">
      <c r="A14" s="38"/>
      <c r="B14" s="21"/>
      <c r="C14" s="61" t="s">
        <v>82</v>
      </c>
      <c r="D14" s="62">
        <f>'Anteil LAG Hamburg'!C4</f>
        <v>398</v>
      </c>
      <c r="E14" s="62">
        <f>'Anteil LAG Hamburg'!D4</f>
        <v>401</v>
      </c>
      <c r="F14" s="62">
        <f>'Anteil LAG Hamburg'!E4</f>
        <v>390</v>
      </c>
      <c r="G14" s="62">
        <f>'Anteil LAG Hamburg'!F4</f>
        <v>384</v>
      </c>
      <c r="H14" s="62">
        <f>'Anteil LAG Hamburg'!G4</f>
        <v>393</v>
      </c>
      <c r="I14" s="62">
        <f>'Anteil LAG Hamburg'!H4</f>
        <v>416</v>
      </c>
      <c r="J14" s="62">
        <f>'Anteil LAG Hamburg'!I4</f>
        <v>397</v>
      </c>
      <c r="K14" s="62">
        <f>'Anteil LAG Hamburg'!J4</f>
        <v>367</v>
      </c>
      <c r="L14" s="62">
        <f>'Anteil LAG Hamburg'!K4</f>
        <v>343</v>
      </c>
      <c r="M14" s="62">
        <f>'Anteil LAG Hamburg'!L4</f>
        <v>314</v>
      </c>
      <c r="N14" s="62">
        <f>'Anteil LAG Hamburg'!M4</f>
        <v>284</v>
      </c>
      <c r="O14" s="62">
        <f>'Anteil LAG Hamburg'!N4</f>
        <v>253</v>
      </c>
      <c r="P14" s="62">
        <f>'Anteil LAG Hamburg'!O4</f>
        <v>224</v>
      </c>
      <c r="Q14" s="22">
        <v>209</v>
      </c>
      <c r="R14" s="94">
        <v>185</v>
      </c>
      <c r="S14" s="94">
        <v>171</v>
      </c>
      <c r="T14" s="22">
        <v>143</v>
      </c>
      <c r="U14" s="22">
        <v>121</v>
      </c>
      <c r="V14" s="22">
        <v>106</v>
      </c>
      <c r="W14" s="22">
        <v>99</v>
      </c>
      <c r="X14" s="110">
        <f>'Anteil LAG Hamburg'!W4</f>
        <v>91</v>
      </c>
      <c r="Y14" s="22">
        <f>'Anteil LAG Hamburg'!X4</f>
        <v>83</v>
      </c>
      <c r="Z14" s="110">
        <f>'Anteil LAG Hamburg'!Y4</f>
        <v>69</v>
      </c>
      <c r="AA14" s="110">
        <f>'Anteil LAG Hamburg'!Z4</f>
        <v>54</v>
      </c>
      <c r="AB14" s="110">
        <f>'Anteil LAG Hamburg'!AA4</f>
        <v>40</v>
      </c>
      <c r="AC14" s="110">
        <f>'Anteil LAG Hamburg'!AB4</f>
        <v>34</v>
      </c>
      <c r="AD14" s="110">
        <f>'Anteil LAG Hamburg'!AC4</f>
        <v>26</v>
      </c>
      <c r="AE14" s="110">
        <f>'Anteil LAG Hamburg'!AD4</f>
        <v>19</v>
      </c>
      <c r="AF14" s="49"/>
      <c r="AG14" s="49"/>
    </row>
    <row r="15" spans="1:33" ht="12.75" customHeight="1" x14ac:dyDescent="0.3">
      <c r="A15" s="38"/>
      <c r="B15" s="21"/>
      <c r="C15" s="36" t="s">
        <v>83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10">
        <v>35</v>
      </c>
      <c r="R15" s="110">
        <v>41</v>
      </c>
      <c r="S15" s="110">
        <v>52</v>
      </c>
      <c r="T15" s="110">
        <v>51</v>
      </c>
      <c r="U15" s="110">
        <v>57</v>
      </c>
      <c r="V15" s="110">
        <f>'Anteil LAG Hamburg'!U5</f>
        <v>67</v>
      </c>
      <c r="W15" s="110">
        <f>'Anteil LAG Hamburg'!V5</f>
        <v>76</v>
      </c>
      <c r="X15" s="110">
        <f>'Anteil LAG Hamburg'!W5</f>
        <v>80</v>
      </c>
      <c r="Y15" s="110">
        <f>'Anteil LAG Hamburg'!X5</f>
        <v>79</v>
      </c>
      <c r="Z15" s="110">
        <f>'Anteil LAG Hamburg'!Y5</f>
        <v>86</v>
      </c>
      <c r="AA15" s="110">
        <f>'Anteil LAG Hamburg'!Z5</f>
        <v>96</v>
      </c>
      <c r="AB15" s="110">
        <f>'Anteil LAG Hamburg'!AA5</f>
        <v>103</v>
      </c>
      <c r="AC15" s="110">
        <f>'Anteil LAG Hamburg'!AB5</f>
        <v>119</v>
      </c>
      <c r="AD15" s="110">
        <f>'Anteil LAG Hamburg'!AC5</f>
        <v>125</v>
      </c>
      <c r="AE15" s="110">
        <f>'Anteil LAG Hamburg'!AD5</f>
        <v>136</v>
      </c>
      <c r="AF15" s="49"/>
      <c r="AG15" s="49"/>
    </row>
    <row r="16" spans="1:33" ht="12.75" customHeight="1" x14ac:dyDescent="0.3">
      <c r="A16" s="31"/>
      <c r="B16" s="21"/>
      <c r="C16" s="61" t="s">
        <v>8</v>
      </c>
      <c r="D16" s="62">
        <f>'Anteil LAG Hamburg'!C6</f>
        <v>278</v>
      </c>
      <c r="E16" s="62">
        <f>'Anteil LAG Hamburg'!D6</f>
        <v>280</v>
      </c>
      <c r="F16" s="62">
        <f>'Anteil LAG Hamburg'!E6</f>
        <v>281</v>
      </c>
      <c r="G16" s="62">
        <f>'Anteil LAG Hamburg'!F6</f>
        <v>280</v>
      </c>
      <c r="H16" s="62">
        <f>'Anteil LAG Hamburg'!G6</f>
        <v>280</v>
      </c>
      <c r="I16" s="62">
        <f>'Anteil LAG Hamburg'!H6</f>
        <v>277</v>
      </c>
      <c r="J16" s="62">
        <f>'Anteil LAG Hamburg'!I6</f>
        <v>0</v>
      </c>
      <c r="K16" s="62">
        <f>'Anteil LAG Hamburg'!I6</f>
        <v>0</v>
      </c>
      <c r="L16" s="62">
        <f>'Anteil LAG Hamburg'!J6</f>
        <v>0</v>
      </c>
      <c r="M16" s="62">
        <f>'Anteil LAG Hamburg'!K6</f>
        <v>0</v>
      </c>
      <c r="N16" s="62">
        <f>'Anteil LAG Hamburg'!L6</f>
        <v>0</v>
      </c>
      <c r="O16" s="62">
        <f>'Anteil LAG Hamburg'!M6</f>
        <v>0</v>
      </c>
      <c r="P16" s="62">
        <f>'Anteil LAG Hamburg'!N6</f>
        <v>0</v>
      </c>
      <c r="Q16" s="62">
        <f>'Anteil LAG Hamburg'!O6</f>
        <v>0</v>
      </c>
      <c r="R16" s="62">
        <f>'Anteil LAG Hamburg'!P6</f>
        <v>0</v>
      </c>
      <c r="S16" s="62">
        <f>'Anteil LAG Hamburg'!Q6</f>
        <v>0</v>
      </c>
      <c r="T16" s="62">
        <f>'Anteil LAG Hamburg'!Q6</f>
        <v>0</v>
      </c>
      <c r="U16" s="62"/>
      <c r="V16" s="62"/>
      <c r="W16" s="62"/>
      <c r="X16" s="62"/>
      <c r="Y16" s="22"/>
      <c r="Z16" s="62"/>
      <c r="AA16" s="62"/>
      <c r="AB16" s="62"/>
      <c r="AC16" s="62"/>
      <c r="AD16" s="62"/>
      <c r="AE16" s="62"/>
    </row>
    <row r="17" spans="1:33" ht="12.75" customHeight="1" x14ac:dyDescent="0.3">
      <c r="A17" s="38"/>
      <c r="B17" s="21"/>
      <c r="C17" s="61" t="s">
        <v>65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f>'Anteil LAG Hamburg'!I7</f>
        <v>24</v>
      </c>
      <c r="K17" s="62">
        <f>'Anteil LAG Hamburg'!J7</f>
        <v>77</v>
      </c>
      <c r="L17" s="62">
        <f>'Anteil LAG Hamburg'!K7</f>
        <v>129</v>
      </c>
      <c r="M17" s="62">
        <f>'Anteil LAG Hamburg'!L7</f>
        <v>213</v>
      </c>
      <c r="N17" s="62">
        <f>'Anteil LAG Hamburg'!M7</f>
        <v>268</v>
      </c>
      <c r="O17" s="62">
        <f>'Anteil LAG Hamburg'!N7</f>
        <v>332</v>
      </c>
      <c r="P17" s="62">
        <f>'Anteil LAG Hamburg'!O7</f>
        <v>375</v>
      </c>
      <c r="Q17" s="22">
        <v>427</v>
      </c>
      <c r="R17" s="94">
        <v>484</v>
      </c>
      <c r="S17" s="94">
        <v>523</v>
      </c>
      <c r="T17" s="22">
        <v>552</v>
      </c>
      <c r="U17" s="22">
        <v>599</v>
      </c>
      <c r="V17" s="22">
        <v>628</v>
      </c>
      <c r="W17" s="22">
        <v>661</v>
      </c>
      <c r="X17" s="22">
        <v>675</v>
      </c>
      <c r="Y17" s="22">
        <f>'Anteil LAG Hamburg'!X7</f>
        <v>706</v>
      </c>
      <c r="Z17" s="22">
        <f>'Anteil LAG Hamburg'!Y7</f>
        <v>749</v>
      </c>
      <c r="AA17" s="22">
        <f>'Anteil LAG Hamburg'!Z7</f>
        <v>752</v>
      </c>
      <c r="AB17" s="22">
        <f>'Anteil LAG Hamburg'!AA7</f>
        <v>758</v>
      </c>
      <c r="AC17" s="110">
        <f>'Anteil LAG Hamburg'!AB7</f>
        <v>783</v>
      </c>
      <c r="AD17" s="110">
        <f>'Anteil LAG Hamburg'!AC7</f>
        <v>821</v>
      </c>
      <c r="AE17" s="110">
        <f>'Anteil LAG Hamburg'!AD7</f>
        <v>830</v>
      </c>
      <c r="AF17" s="49"/>
      <c r="AG17" s="49"/>
    </row>
    <row r="18" spans="1:33" ht="12.75" customHeight="1" x14ac:dyDescent="0.3">
      <c r="A18" s="38"/>
      <c r="B18" s="21"/>
      <c r="C18" s="63" t="s">
        <v>64</v>
      </c>
      <c r="D18" s="17">
        <v>308</v>
      </c>
      <c r="E18" s="17">
        <v>314</v>
      </c>
      <c r="F18" s="17">
        <v>298</v>
      </c>
      <c r="G18" s="17">
        <v>295</v>
      </c>
      <c r="H18" s="17">
        <v>295</v>
      </c>
      <c r="I18" s="17">
        <v>276</v>
      </c>
      <c r="J18" s="17">
        <f>S55</f>
        <v>247</v>
      </c>
      <c r="K18" s="17">
        <f>S56</f>
        <v>256</v>
      </c>
      <c r="L18" s="17">
        <f>S57</f>
        <v>271</v>
      </c>
      <c r="M18" s="17">
        <f>S58</f>
        <v>289</v>
      </c>
      <c r="N18" s="17">
        <f>S59</f>
        <v>310</v>
      </c>
      <c r="O18" s="17">
        <f>S60</f>
        <v>305</v>
      </c>
      <c r="P18" s="17">
        <f>S61</f>
        <v>304</v>
      </c>
      <c r="Q18" s="17">
        <f>S62</f>
        <v>289</v>
      </c>
      <c r="R18" s="17">
        <f>S63</f>
        <v>275</v>
      </c>
      <c r="S18" s="17">
        <f>S64</f>
        <v>258</v>
      </c>
      <c r="T18" s="17">
        <f>S65</f>
        <v>237</v>
      </c>
      <c r="U18" s="17">
        <f>S66</f>
        <v>229</v>
      </c>
      <c r="V18" s="22"/>
      <c r="W18" s="22"/>
      <c r="X18" s="22"/>
      <c r="Y18" s="22"/>
      <c r="Z18" s="22"/>
      <c r="AA18" s="22"/>
      <c r="AB18" s="22"/>
      <c r="AC18" s="110"/>
      <c r="AD18" s="110"/>
      <c r="AE18" s="110"/>
      <c r="AF18" s="49"/>
      <c r="AG18" s="49"/>
    </row>
    <row r="19" spans="1:33" ht="12.75" customHeight="1" x14ac:dyDescent="0.3">
      <c r="A19" s="38"/>
      <c r="B19" s="21"/>
      <c r="C19" s="63" t="s">
        <v>85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>
        <f>S67</f>
        <v>139</v>
      </c>
      <c r="W19" s="17">
        <f>S68</f>
        <v>107</v>
      </c>
      <c r="X19" s="17">
        <f>S69</f>
        <v>95</v>
      </c>
      <c r="Y19" s="22">
        <f>S70</f>
        <v>80</v>
      </c>
      <c r="Z19" s="17">
        <f>S71</f>
        <v>56</v>
      </c>
      <c r="AA19" s="17">
        <f>S72</f>
        <v>33</v>
      </c>
      <c r="AB19" s="17">
        <f>S73</f>
        <v>20</v>
      </c>
      <c r="AC19" s="17">
        <f>S74</f>
        <v>8</v>
      </c>
      <c r="AD19" s="17">
        <f>S75</f>
        <v>7</v>
      </c>
      <c r="AE19" s="17">
        <f>S76</f>
        <v>4</v>
      </c>
      <c r="AF19" s="49"/>
      <c r="AG19" s="49"/>
    </row>
    <row r="20" spans="1:33" ht="12.75" customHeight="1" x14ac:dyDescent="0.3">
      <c r="A20" s="38"/>
      <c r="B20" s="37"/>
      <c r="C20" s="36" t="s">
        <v>62</v>
      </c>
      <c r="D20" s="22">
        <v>1500</v>
      </c>
      <c r="E20" s="22">
        <v>1500</v>
      </c>
      <c r="F20" s="22">
        <v>1500</v>
      </c>
      <c r="G20" s="22">
        <v>1500</v>
      </c>
      <c r="H20" s="22">
        <v>1500</v>
      </c>
      <c r="I20" s="22">
        <v>1500</v>
      </c>
      <c r="J20" s="22">
        <v>1500</v>
      </c>
      <c r="K20" s="22">
        <v>1500</v>
      </c>
      <c r="L20" s="22">
        <v>1500</v>
      </c>
      <c r="M20" s="22">
        <v>1500</v>
      </c>
      <c r="N20" s="22">
        <v>1500</v>
      </c>
      <c r="O20" s="22">
        <v>1500</v>
      </c>
      <c r="P20" s="22">
        <v>1500</v>
      </c>
      <c r="Q20" s="22">
        <v>1500</v>
      </c>
      <c r="R20" s="22">
        <v>1500</v>
      </c>
      <c r="S20" s="22">
        <v>1500</v>
      </c>
      <c r="T20" s="22">
        <v>1500</v>
      </c>
      <c r="U20" s="22">
        <v>1500</v>
      </c>
      <c r="V20" s="22">
        <v>1500</v>
      </c>
      <c r="W20" s="22">
        <v>1500</v>
      </c>
      <c r="X20" s="22">
        <v>2000</v>
      </c>
      <c r="Y20" s="22">
        <v>2000</v>
      </c>
      <c r="Z20" s="22">
        <v>2000</v>
      </c>
      <c r="AA20" s="22">
        <v>2000</v>
      </c>
      <c r="AB20" s="22">
        <v>2000</v>
      </c>
      <c r="AC20" s="110">
        <v>2000</v>
      </c>
      <c r="AD20" s="110">
        <v>2000</v>
      </c>
      <c r="AE20" s="110">
        <v>2000</v>
      </c>
    </row>
    <row r="21" spans="1:33" ht="12.75" customHeight="1" x14ac:dyDescent="0.3">
      <c r="A21" s="38"/>
      <c r="B21" s="37"/>
      <c r="C21" s="36"/>
      <c r="D21" s="22">
        <v>1500</v>
      </c>
      <c r="E21" s="22">
        <v>1500</v>
      </c>
      <c r="F21" s="22">
        <v>1500</v>
      </c>
      <c r="G21" s="22">
        <v>1500</v>
      </c>
      <c r="H21" s="22">
        <v>1500</v>
      </c>
      <c r="I21" s="22">
        <v>1500</v>
      </c>
      <c r="J21" s="22">
        <v>1500</v>
      </c>
      <c r="K21" s="22">
        <v>1500</v>
      </c>
      <c r="L21" s="22">
        <v>1500</v>
      </c>
      <c r="M21" s="22">
        <v>1500</v>
      </c>
      <c r="N21" s="22">
        <v>1500</v>
      </c>
      <c r="O21" s="22">
        <v>1500</v>
      </c>
      <c r="P21" s="22">
        <v>1500</v>
      </c>
      <c r="Q21" s="22">
        <v>1500</v>
      </c>
      <c r="R21" s="22">
        <v>1500</v>
      </c>
      <c r="S21" s="22">
        <v>1500</v>
      </c>
      <c r="T21" s="22">
        <v>1500</v>
      </c>
      <c r="U21" s="22">
        <v>1500</v>
      </c>
      <c r="V21" s="22">
        <v>1500</v>
      </c>
      <c r="W21" s="22">
        <v>1500</v>
      </c>
      <c r="X21" s="22">
        <v>1500</v>
      </c>
      <c r="Y21" s="22">
        <v>1500</v>
      </c>
      <c r="Z21" s="22">
        <v>1500</v>
      </c>
      <c r="AA21" s="22">
        <v>1500</v>
      </c>
      <c r="AB21" s="22">
        <v>1500</v>
      </c>
      <c r="AC21" s="110">
        <v>1500</v>
      </c>
      <c r="AD21" s="110">
        <v>1500</v>
      </c>
      <c r="AE21" s="110">
        <v>1500</v>
      </c>
    </row>
    <row r="22" spans="1:33" ht="13.5" customHeight="1" x14ac:dyDescent="0.3">
      <c r="A22" s="31"/>
      <c r="B22" s="37"/>
      <c r="C22" s="36"/>
      <c r="D22" s="22"/>
      <c r="E22" s="22"/>
      <c r="F22" s="22"/>
      <c r="G22" s="22"/>
      <c r="H22" s="22"/>
      <c r="I22" s="22"/>
    </row>
    <row r="23" spans="1:33" s="33" customFormat="1" ht="0.75" customHeight="1" x14ac:dyDescent="0.3">
      <c r="A23" s="31"/>
      <c r="B23" s="35"/>
      <c r="C23" s="2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33" s="31" customFormat="1" ht="13.5" customHeight="1" x14ac:dyDescent="0.3">
      <c r="B24" s="2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7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</row>
    <row r="25" spans="1:33" ht="20.25" hidden="1" customHeight="1" x14ac:dyDescent="0.3"/>
    <row r="26" spans="1:33" ht="20.25" customHeight="1" x14ac:dyDescent="0.3"/>
    <row r="27" spans="1:33" s="25" customFormat="1" ht="12.75" hidden="1" customHeight="1" x14ac:dyDescent="0.3"/>
    <row r="28" spans="1:33" s="25" customFormat="1" ht="12.75" customHeight="1" x14ac:dyDescent="0.3"/>
    <row r="29" spans="1:33" s="25" customFormat="1" ht="3" customHeight="1" x14ac:dyDescent="0.3"/>
    <row r="30" spans="1:33" s="25" customFormat="1" ht="12.75" customHeight="1" x14ac:dyDescent="0.3"/>
    <row r="31" spans="1:33" s="25" customFormat="1" ht="12.75" customHeight="1" x14ac:dyDescent="0.3"/>
    <row r="32" spans="1:33" s="25" customFormat="1" ht="12.75" customHeight="1" x14ac:dyDescent="0.3"/>
    <row r="33" spans="2:28" s="25" customFormat="1" ht="12.75" customHeight="1" x14ac:dyDescent="0.3"/>
    <row r="34" spans="2:28" s="25" customFormat="1" ht="12.75" hidden="1" customHeight="1" x14ac:dyDescent="0.3"/>
    <row r="35" spans="2:28" s="25" customFormat="1" ht="12.75" hidden="1" customHeight="1" x14ac:dyDescent="0.3">
      <c r="B35" s="30"/>
      <c r="C35" s="26"/>
    </row>
    <row r="36" spans="2:28" s="25" customFormat="1" ht="12.75" customHeight="1" x14ac:dyDescent="0.3">
      <c r="P36" s="84" t="s">
        <v>43</v>
      </c>
      <c r="Q36" s="84" t="s">
        <v>60</v>
      </c>
      <c r="R36" s="84" t="s">
        <v>59</v>
      </c>
      <c r="S36" s="84" t="s">
        <v>61</v>
      </c>
    </row>
    <row r="37" spans="2:28" s="25" customFormat="1" ht="12.75" hidden="1" customHeight="1" x14ac:dyDescent="0.3">
      <c r="P37" s="65"/>
      <c r="Q37" s="65"/>
      <c r="R37" s="65"/>
      <c r="S37" s="65"/>
    </row>
    <row r="38" spans="2:28" s="25" customFormat="1" ht="12.75" hidden="1" customHeight="1" x14ac:dyDescent="0.3">
      <c r="B38" s="29"/>
      <c r="P38" s="65"/>
      <c r="Q38" s="65"/>
      <c r="R38" s="65"/>
      <c r="S38" s="65"/>
    </row>
    <row r="39" spans="2:28" ht="12.75" hidden="1" customHeight="1" x14ac:dyDescent="0.3">
      <c r="P39" s="66"/>
      <c r="Q39" s="66"/>
      <c r="R39" s="66"/>
      <c r="S39" s="66"/>
    </row>
    <row r="40" spans="2:28" ht="11.25" hidden="1" x14ac:dyDescent="0.3">
      <c r="P40" s="66"/>
      <c r="Q40" s="66"/>
      <c r="R40" s="66"/>
      <c r="S40" s="66"/>
    </row>
    <row r="41" spans="2:28" ht="11.25" hidden="1" x14ac:dyDescent="0.3">
      <c r="B41" s="25"/>
      <c r="P41" s="66"/>
      <c r="Q41" s="66"/>
      <c r="R41" s="66"/>
      <c r="S41" s="66"/>
    </row>
    <row r="42" spans="2:28" ht="11.25" hidden="1" x14ac:dyDescent="0.3">
      <c r="P42" s="66"/>
      <c r="Q42" s="66"/>
      <c r="R42" s="66"/>
      <c r="S42" s="66"/>
    </row>
    <row r="43" spans="2:28" ht="11.25" hidden="1" x14ac:dyDescent="0.3">
      <c r="P43" s="66"/>
      <c r="Q43" s="66"/>
      <c r="R43" s="66"/>
      <c r="S43" s="66"/>
    </row>
    <row r="44" spans="2:28" ht="11.25" hidden="1" x14ac:dyDescent="0.3">
      <c r="P44" s="66"/>
      <c r="Q44" s="66"/>
      <c r="R44" s="66"/>
      <c r="S44" s="66"/>
    </row>
    <row r="45" spans="2:28" ht="11.25" hidden="1" x14ac:dyDescent="0.3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67"/>
      <c r="Q45" s="67"/>
      <c r="R45" s="67"/>
      <c r="S45" s="67"/>
      <c r="T45" s="28"/>
      <c r="U45" s="28"/>
      <c r="V45" s="28"/>
      <c r="W45" s="28"/>
      <c r="X45" s="28"/>
      <c r="Y45" s="28"/>
      <c r="Z45" s="28"/>
      <c r="AA45" s="28"/>
      <c r="AB45" s="28"/>
    </row>
    <row r="46" spans="2:28" ht="11.25" hidden="1" x14ac:dyDescent="0.3">
      <c r="P46" s="66"/>
      <c r="Q46" s="66"/>
      <c r="R46" s="66"/>
      <c r="S46" s="66"/>
    </row>
    <row r="47" spans="2:28" ht="11.25" hidden="1" x14ac:dyDescent="0.3">
      <c r="P47" s="66"/>
      <c r="Q47" s="66"/>
      <c r="R47" s="66"/>
      <c r="S47" s="66"/>
    </row>
    <row r="48" spans="2:28" ht="11.25" hidden="1" x14ac:dyDescent="0.3">
      <c r="P48" s="66"/>
      <c r="Q48" s="66"/>
      <c r="R48" s="66"/>
      <c r="S48" s="66"/>
    </row>
    <row r="49" spans="16:28" ht="11.25" hidden="1" x14ac:dyDescent="0.3">
      <c r="P49" s="66"/>
      <c r="Q49" s="66"/>
      <c r="R49" s="66"/>
      <c r="S49" s="66"/>
    </row>
    <row r="50" spans="16:28" ht="11.25" hidden="1" x14ac:dyDescent="0.3">
      <c r="P50" s="66"/>
      <c r="Q50" s="66"/>
      <c r="R50" s="66"/>
      <c r="S50" s="66"/>
    </row>
    <row r="51" spans="16:28" ht="11.25" hidden="1" x14ac:dyDescent="0.3">
      <c r="P51" s="66"/>
      <c r="Q51" s="66"/>
      <c r="R51" s="66"/>
      <c r="S51" s="66"/>
    </row>
    <row r="52" spans="16:28" ht="11.25" hidden="1" x14ac:dyDescent="0.3">
      <c r="P52" s="66"/>
      <c r="Q52" s="66"/>
      <c r="R52" s="66"/>
      <c r="S52" s="66"/>
    </row>
    <row r="53" spans="16:28" ht="11.25" hidden="1" x14ac:dyDescent="0.3">
      <c r="P53" s="66"/>
      <c r="Q53" s="66"/>
      <c r="R53" s="66"/>
      <c r="S53" s="66"/>
    </row>
    <row r="54" spans="16:28" ht="11.25" hidden="1" x14ac:dyDescent="0.3">
      <c r="P54" s="66"/>
      <c r="Q54" s="66"/>
      <c r="R54" s="66"/>
      <c r="S54" s="66"/>
    </row>
    <row r="55" spans="16:28" ht="15" x14ac:dyDescent="0.3">
      <c r="P55" s="68" t="s">
        <v>44</v>
      </c>
      <c r="Q55" s="66">
        <v>222</v>
      </c>
      <c r="R55" s="66">
        <v>25</v>
      </c>
      <c r="S55" s="66">
        <f>SUM(Q55:R55)</f>
        <v>247</v>
      </c>
    </row>
    <row r="56" spans="16:28" ht="16.5" x14ac:dyDescent="0.25">
      <c r="P56" s="68" t="s">
        <v>45</v>
      </c>
      <c r="Q56" s="66">
        <v>232</v>
      </c>
      <c r="R56" s="66">
        <v>24</v>
      </c>
      <c r="S56" s="66">
        <f t="shared" ref="S56:S62" si="1">SUM(Q56:R56)</f>
        <v>256</v>
      </c>
      <c r="U56" s="64"/>
      <c r="V56" s="64"/>
      <c r="W56" s="64"/>
      <c r="X56" s="64"/>
      <c r="Y56" s="64"/>
      <c r="Z56" s="64"/>
      <c r="AA56" s="64"/>
      <c r="AB56" s="64"/>
    </row>
    <row r="57" spans="16:28" ht="15" x14ac:dyDescent="0.3">
      <c r="P57" s="68" t="s">
        <v>46</v>
      </c>
      <c r="Q57" s="66">
        <v>245</v>
      </c>
      <c r="R57" s="66">
        <v>26</v>
      </c>
      <c r="S57" s="66">
        <f t="shared" si="1"/>
        <v>271</v>
      </c>
    </row>
    <row r="58" spans="16:28" ht="15" x14ac:dyDescent="0.3">
      <c r="P58" s="68" t="s">
        <v>47</v>
      </c>
      <c r="Q58" s="66">
        <v>263</v>
      </c>
      <c r="R58" s="66">
        <v>26</v>
      </c>
      <c r="S58" s="66">
        <f t="shared" si="1"/>
        <v>289</v>
      </c>
    </row>
    <row r="59" spans="16:28" ht="15" x14ac:dyDescent="0.3">
      <c r="P59" s="68" t="s">
        <v>48</v>
      </c>
      <c r="Q59" s="66">
        <v>284</v>
      </c>
      <c r="R59" s="66">
        <v>26</v>
      </c>
      <c r="S59" s="66">
        <f t="shared" si="1"/>
        <v>310</v>
      </c>
    </row>
    <row r="60" spans="16:28" ht="15" x14ac:dyDescent="0.3">
      <c r="P60" s="68" t="s">
        <v>49</v>
      </c>
      <c r="Q60" s="66">
        <v>284</v>
      </c>
      <c r="R60" s="66">
        <v>21</v>
      </c>
      <c r="S60" s="66">
        <f t="shared" si="1"/>
        <v>305</v>
      </c>
    </row>
    <row r="61" spans="16:28" ht="15" x14ac:dyDescent="0.3">
      <c r="P61" s="68" t="s">
        <v>50</v>
      </c>
      <c r="Q61" s="66">
        <v>282</v>
      </c>
      <c r="R61" s="66">
        <v>22</v>
      </c>
      <c r="S61" s="66">
        <f t="shared" si="1"/>
        <v>304</v>
      </c>
    </row>
    <row r="62" spans="16:28" ht="15" x14ac:dyDescent="0.3">
      <c r="P62" s="68" t="s">
        <v>51</v>
      </c>
      <c r="Q62" s="66">
        <v>269</v>
      </c>
      <c r="R62" s="66">
        <v>20</v>
      </c>
      <c r="S62" s="66">
        <f t="shared" si="1"/>
        <v>289</v>
      </c>
    </row>
    <row r="63" spans="16:28" ht="15" x14ac:dyDescent="0.3">
      <c r="P63" s="68" t="s">
        <v>52</v>
      </c>
      <c r="Q63" s="66">
        <v>257</v>
      </c>
      <c r="R63" s="66">
        <v>18</v>
      </c>
      <c r="S63" s="66">
        <f t="shared" ref="S63:S72" si="2">SUM(Q63:R63)</f>
        <v>275</v>
      </c>
    </row>
    <row r="64" spans="16:28" ht="15" x14ac:dyDescent="0.3">
      <c r="P64" s="68" t="s">
        <v>53</v>
      </c>
      <c r="Q64" s="66">
        <v>243</v>
      </c>
      <c r="R64" s="66">
        <v>15</v>
      </c>
      <c r="S64" s="66">
        <f t="shared" si="2"/>
        <v>258</v>
      </c>
    </row>
    <row r="65" spans="16:19" ht="15" x14ac:dyDescent="0.3">
      <c r="P65" s="68" t="s">
        <v>66</v>
      </c>
      <c r="Q65" s="66">
        <v>222</v>
      </c>
      <c r="R65" s="66">
        <v>15</v>
      </c>
      <c r="S65" s="66">
        <f t="shared" si="2"/>
        <v>237</v>
      </c>
    </row>
    <row r="66" spans="16:19" ht="15" x14ac:dyDescent="0.3">
      <c r="P66" s="68" t="s">
        <v>67</v>
      </c>
      <c r="Q66" s="66">
        <v>215</v>
      </c>
      <c r="R66" s="66">
        <v>14</v>
      </c>
      <c r="S66" s="66">
        <f t="shared" si="2"/>
        <v>229</v>
      </c>
    </row>
    <row r="67" spans="16:19" ht="15" x14ac:dyDescent="0.3">
      <c r="P67" s="68" t="s">
        <v>44</v>
      </c>
      <c r="Q67" s="66">
        <v>130</v>
      </c>
      <c r="R67" s="66">
        <v>9</v>
      </c>
      <c r="S67" s="66">
        <f t="shared" si="2"/>
        <v>139</v>
      </c>
    </row>
    <row r="68" spans="16:19" ht="15" x14ac:dyDescent="0.3">
      <c r="P68" s="68" t="s">
        <v>45</v>
      </c>
      <c r="Q68" s="108">
        <v>100</v>
      </c>
      <c r="R68" s="108">
        <v>7</v>
      </c>
      <c r="S68" s="108">
        <f t="shared" si="2"/>
        <v>107</v>
      </c>
    </row>
    <row r="69" spans="16:19" ht="15" x14ac:dyDescent="0.3">
      <c r="P69" s="68" t="s">
        <v>46</v>
      </c>
      <c r="Q69" s="108">
        <v>90</v>
      </c>
      <c r="R69" s="108">
        <v>5</v>
      </c>
      <c r="S69" s="108">
        <f t="shared" si="2"/>
        <v>95</v>
      </c>
    </row>
    <row r="70" spans="16:19" ht="15" x14ac:dyDescent="0.3">
      <c r="P70" s="68" t="s">
        <v>47</v>
      </c>
      <c r="Q70" s="66">
        <v>76</v>
      </c>
      <c r="R70" s="66">
        <v>4</v>
      </c>
      <c r="S70" s="66">
        <f t="shared" si="2"/>
        <v>80</v>
      </c>
    </row>
    <row r="71" spans="16:19" ht="15" x14ac:dyDescent="0.3">
      <c r="P71" s="68" t="s">
        <v>48</v>
      </c>
      <c r="Q71" s="111">
        <v>54</v>
      </c>
      <c r="R71" s="66">
        <v>2</v>
      </c>
      <c r="S71" s="108">
        <f t="shared" si="2"/>
        <v>56</v>
      </c>
    </row>
    <row r="72" spans="16:19" ht="15" x14ac:dyDescent="0.3">
      <c r="P72" s="68" t="s">
        <v>49</v>
      </c>
      <c r="Q72" s="111">
        <v>32</v>
      </c>
      <c r="R72" s="66">
        <v>1</v>
      </c>
      <c r="S72" s="108">
        <f t="shared" si="2"/>
        <v>33</v>
      </c>
    </row>
    <row r="73" spans="16:19" ht="15" x14ac:dyDescent="0.3">
      <c r="P73" s="68" t="s">
        <v>50</v>
      </c>
      <c r="Q73" s="66">
        <v>19</v>
      </c>
      <c r="R73" s="66">
        <v>1</v>
      </c>
      <c r="S73" s="66">
        <f>SUM(Q73:R73)</f>
        <v>20</v>
      </c>
    </row>
    <row r="74" spans="16:19" ht="15" x14ac:dyDescent="0.3">
      <c r="P74" s="68" t="s">
        <v>51</v>
      </c>
      <c r="Q74" s="66">
        <v>7</v>
      </c>
      <c r="R74" s="66">
        <v>1</v>
      </c>
      <c r="S74" s="66">
        <f>SUM(Q74:R74)</f>
        <v>8</v>
      </c>
    </row>
    <row r="75" spans="16:19" ht="15" x14ac:dyDescent="0.3">
      <c r="P75" s="68" t="s">
        <v>52</v>
      </c>
      <c r="Q75" s="66">
        <v>7</v>
      </c>
      <c r="R75" s="66"/>
      <c r="S75" s="66">
        <f>SUM(Q75:R75)</f>
        <v>7</v>
      </c>
    </row>
    <row r="76" spans="16:19" ht="15" x14ac:dyDescent="0.3">
      <c r="P76" s="68" t="s">
        <v>53</v>
      </c>
      <c r="Q76" s="66">
        <v>4</v>
      </c>
      <c r="R76" s="66"/>
      <c r="S76" s="66">
        <f>SUM(Q76:R76)</f>
        <v>4</v>
      </c>
    </row>
    <row r="77" spans="16:19" ht="11.25" x14ac:dyDescent="0.3">
      <c r="Q77" s="27" t="s">
        <v>84</v>
      </c>
      <c r="S77" s="66"/>
    </row>
    <row r="95" spans="13:13" ht="14.4" x14ac:dyDescent="0.3">
      <c r="M95" s="86" t="s">
        <v>63</v>
      </c>
    </row>
  </sheetData>
  <mergeCells count="28">
    <mergeCell ref="M10:M11"/>
    <mergeCell ref="P10:P11"/>
    <mergeCell ref="G10:G11"/>
    <mergeCell ref="B7:C7"/>
    <mergeCell ref="B8:C11"/>
    <mergeCell ref="D10:D11"/>
    <mergeCell ref="E10:E11"/>
    <mergeCell ref="F10:F11"/>
    <mergeCell ref="H10:H11"/>
    <mergeCell ref="I10:I11"/>
    <mergeCell ref="J10:J11"/>
    <mergeCell ref="K10:K11"/>
    <mergeCell ref="L10:L11"/>
    <mergeCell ref="R10:R11"/>
    <mergeCell ref="S10:S11"/>
    <mergeCell ref="U10:U11"/>
    <mergeCell ref="Y10:Y11"/>
    <mergeCell ref="N10:N11"/>
    <mergeCell ref="O10:O11"/>
    <mergeCell ref="Q10:Q11"/>
    <mergeCell ref="T10:T11"/>
    <mergeCell ref="AC10:AC11"/>
    <mergeCell ref="AD10:AD11"/>
    <mergeCell ref="AE10:AE11"/>
    <mergeCell ref="V10:V11"/>
    <mergeCell ref="X10:X11"/>
    <mergeCell ref="AB10:AB11"/>
    <mergeCell ref="W10:W11"/>
  </mergeCells>
  <printOptions horizontalCentered="1"/>
  <pageMargins left="0.19685039370078741" right="0.23622047244094491" top="0.19685039370078741" bottom="0.19685039370078741" header="0.19685039370078741" footer="0.19685039370078741"/>
  <pageSetup paperSize="9" scale="75" fitToWidth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6"/>
  <sheetViews>
    <sheetView view="pageBreakPreview" zoomScale="80" zoomScaleNormal="115" zoomScaleSheetLayoutView="80" workbookViewId="0">
      <selection activeCell="U45" sqref="U45"/>
    </sheetView>
  </sheetViews>
  <sheetFormatPr baseColWidth="10" defaultRowHeight="14.4" x14ac:dyDescent="0.3"/>
  <cols>
    <col min="1" max="1" width="24.88671875" bestFit="1" customWidth="1"/>
    <col min="17" max="25" width="11" style="69"/>
  </cols>
  <sheetData>
    <row r="1" s="69" customFormat="1" ht="22.5" customHeight="1" x14ac:dyDescent="0.3"/>
    <row r="2" s="69" customFormat="1" ht="22.5" customHeight="1" x14ac:dyDescent="0.3"/>
    <row r="3" s="69" customFormat="1" ht="22.5" customHeight="1" x14ac:dyDescent="0.3"/>
    <row r="4" s="69" customFormat="1" ht="22.5" customHeight="1" x14ac:dyDescent="0.3"/>
    <row r="5" s="69" customFormat="1" ht="22.5" customHeight="1" x14ac:dyDescent="0.3"/>
    <row r="6" s="69" customFormat="1" ht="22.5" customHeight="1" x14ac:dyDescent="0.3"/>
    <row r="7" s="69" customFormat="1" ht="22.5" customHeight="1" x14ac:dyDescent="0.3"/>
    <row r="8" s="69" customFormat="1" ht="22.5" customHeight="1" x14ac:dyDescent="0.3"/>
    <row r="9" s="69" customFormat="1" ht="22.5" customHeight="1" x14ac:dyDescent="0.3"/>
    <row r="10" s="69" customFormat="1" ht="22.5" customHeight="1" x14ac:dyDescent="0.3"/>
    <row r="11" s="69" customFormat="1" ht="22.5" customHeight="1" x14ac:dyDescent="0.3"/>
    <row r="12" s="69" customFormat="1" ht="22.5" customHeight="1" x14ac:dyDescent="0.3"/>
    <row r="13" s="69" customFormat="1" ht="22.5" customHeight="1" x14ac:dyDescent="0.3"/>
    <row r="14" s="69" customFormat="1" ht="22.5" customHeight="1" x14ac:dyDescent="0.3"/>
    <row r="15" s="69" customFormat="1" ht="22.5" customHeight="1" x14ac:dyDescent="0.3"/>
    <row r="16" s="69" customFormat="1" ht="22.5" customHeight="1" x14ac:dyDescent="0.3"/>
    <row r="17" spans="1:28" s="69" customFormat="1" ht="16.5" x14ac:dyDescent="0.3">
      <c r="A17" s="95"/>
      <c r="B17" s="95"/>
      <c r="C17" s="95"/>
      <c r="D17" s="95"/>
      <c r="E17" s="95"/>
      <c r="F17" s="95" t="s">
        <v>58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8" ht="16.5" x14ac:dyDescent="0.3">
      <c r="A18" t="s">
        <v>68</v>
      </c>
      <c r="B18" s="87">
        <v>43466</v>
      </c>
      <c r="C18" s="87">
        <v>43497</v>
      </c>
      <c r="D18" s="87">
        <v>43525</v>
      </c>
      <c r="E18" s="87">
        <v>43556</v>
      </c>
      <c r="F18" s="87">
        <v>43586</v>
      </c>
      <c r="G18" s="87">
        <v>43617</v>
      </c>
      <c r="H18" s="87">
        <v>43647</v>
      </c>
      <c r="I18" s="87">
        <v>43678</v>
      </c>
      <c r="J18" s="87">
        <v>43709</v>
      </c>
      <c r="K18" s="87">
        <v>43739</v>
      </c>
      <c r="L18" s="87">
        <v>43770</v>
      </c>
      <c r="M18" s="87">
        <v>43800</v>
      </c>
      <c r="N18" s="87">
        <v>43831</v>
      </c>
      <c r="O18" s="87">
        <v>43862</v>
      </c>
      <c r="P18" s="87">
        <v>43891</v>
      </c>
      <c r="Q18" s="87">
        <v>43922</v>
      </c>
      <c r="R18" s="87">
        <v>43952</v>
      </c>
      <c r="S18" s="87">
        <v>43983</v>
      </c>
      <c r="T18" s="87">
        <v>44013</v>
      </c>
      <c r="U18" s="87">
        <v>44044</v>
      </c>
      <c r="V18" s="87">
        <v>44075</v>
      </c>
      <c r="W18" s="87">
        <v>44105</v>
      </c>
      <c r="X18" s="87">
        <v>44136</v>
      </c>
      <c r="Y18" s="87">
        <v>44166</v>
      </c>
      <c r="Z18" s="87"/>
    </row>
    <row r="19" spans="1:28" ht="16.5" x14ac:dyDescent="0.3">
      <c r="A19" t="s">
        <v>41</v>
      </c>
      <c r="B19" s="22">
        <v>24</v>
      </c>
      <c r="C19" s="22">
        <v>77</v>
      </c>
      <c r="D19" s="22">
        <v>129</v>
      </c>
      <c r="E19" s="22">
        <v>213</v>
      </c>
      <c r="F19" s="22">
        <v>268</v>
      </c>
      <c r="G19" s="22">
        <v>332</v>
      </c>
      <c r="H19" s="22">
        <v>375</v>
      </c>
      <c r="I19" s="22">
        <v>427</v>
      </c>
      <c r="J19" s="22">
        <v>484</v>
      </c>
      <c r="K19" s="22">
        <v>523</v>
      </c>
      <c r="L19" s="22">
        <v>552</v>
      </c>
      <c r="M19" s="22">
        <v>599</v>
      </c>
      <c r="N19" s="22">
        <v>628</v>
      </c>
      <c r="O19" s="22">
        <v>661</v>
      </c>
      <c r="P19" s="22">
        <f>'Hamburg inkl. Staffel'!X17</f>
        <v>675</v>
      </c>
      <c r="Q19" s="22">
        <f>'Hamburg inkl. Staffel'!Y17</f>
        <v>706</v>
      </c>
      <c r="R19" s="22">
        <f>'Hamburg inkl. Staffel'!Z17</f>
        <v>749</v>
      </c>
      <c r="S19" s="22">
        <f>'Hamburg inkl. Staffel'!AA17</f>
        <v>752</v>
      </c>
      <c r="T19" s="22">
        <f>'Hamburg inkl. Staffel'!AB17</f>
        <v>758</v>
      </c>
      <c r="U19" s="110">
        <f>'Hamburg inkl. Staffel'!AC17</f>
        <v>783</v>
      </c>
      <c r="V19" s="110">
        <f>'Hamburg inkl. Staffel'!AD17</f>
        <v>821</v>
      </c>
      <c r="W19" s="110">
        <f>'Hamburg inkl. Staffel'!AE17</f>
        <v>830</v>
      </c>
      <c r="X19" s="110"/>
      <c r="Y19" s="110"/>
      <c r="Z19" s="22"/>
    </row>
    <row r="20" spans="1:28" ht="16.5" x14ac:dyDescent="0.3">
      <c r="A20" t="s">
        <v>70</v>
      </c>
      <c r="B20" s="22">
        <f>B22</f>
        <v>24</v>
      </c>
      <c r="C20" s="22">
        <f>B20+C22</f>
        <v>77</v>
      </c>
      <c r="D20" s="22">
        <f>C20+D22</f>
        <v>131</v>
      </c>
      <c r="E20" s="22">
        <f t="shared" ref="E20:I20" si="0">D20+E22</f>
        <v>217</v>
      </c>
      <c r="F20" s="22">
        <f t="shared" si="0"/>
        <v>272</v>
      </c>
      <c r="G20" s="22">
        <f t="shared" si="0"/>
        <v>340</v>
      </c>
      <c r="H20" s="22">
        <f t="shared" si="0"/>
        <v>388</v>
      </c>
      <c r="I20" s="22">
        <f t="shared" si="0"/>
        <v>448</v>
      </c>
      <c r="J20" s="22">
        <f t="shared" ref="J20:T20" si="1">I20+J22</f>
        <v>514</v>
      </c>
      <c r="K20" s="22">
        <f t="shared" si="1"/>
        <v>571</v>
      </c>
      <c r="L20" s="22">
        <f t="shared" si="1"/>
        <v>614</v>
      </c>
      <c r="M20" s="22">
        <f t="shared" si="1"/>
        <v>670</v>
      </c>
      <c r="N20" s="22">
        <f t="shared" si="1"/>
        <v>712</v>
      </c>
      <c r="O20" s="22">
        <f t="shared" si="1"/>
        <v>754</v>
      </c>
      <c r="P20" s="22">
        <f t="shared" si="1"/>
        <v>780</v>
      </c>
      <c r="Q20" s="22">
        <f t="shared" si="1"/>
        <v>818</v>
      </c>
      <c r="R20" s="22">
        <f t="shared" si="1"/>
        <v>865</v>
      </c>
      <c r="S20" s="22">
        <f t="shared" si="1"/>
        <v>881</v>
      </c>
      <c r="T20" s="110">
        <f t="shared" si="1"/>
        <v>902</v>
      </c>
      <c r="U20" s="110">
        <f>T20+U22</f>
        <v>942</v>
      </c>
      <c r="V20" s="110">
        <f>U20+V22</f>
        <v>988</v>
      </c>
      <c r="W20" s="110">
        <f t="shared" ref="W20" si="2">V20+W22</f>
        <v>1012</v>
      </c>
      <c r="X20" s="110"/>
      <c r="Y20" s="110"/>
      <c r="Z20" s="22"/>
      <c r="AA20" s="22"/>
      <c r="AB20" s="22"/>
    </row>
    <row r="21" spans="1:28" s="69" customFormat="1" ht="16.5" x14ac:dyDescent="0.3">
      <c r="A21" s="69" t="s">
        <v>78</v>
      </c>
      <c r="B21" s="22">
        <f>B20-B19</f>
        <v>0</v>
      </c>
      <c r="C21" s="22">
        <f>C20-C19</f>
        <v>0</v>
      </c>
      <c r="D21" s="22">
        <f>D20-D19</f>
        <v>2</v>
      </c>
      <c r="E21" s="22">
        <f t="shared" ref="E21:L21" si="3">E20-E19</f>
        <v>4</v>
      </c>
      <c r="F21" s="22">
        <f t="shared" si="3"/>
        <v>4</v>
      </c>
      <c r="G21" s="22">
        <f t="shared" si="3"/>
        <v>8</v>
      </c>
      <c r="H21" s="22">
        <f t="shared" si="3"/>
        <v>13</v>
      </c>
      <c r="I21" s="22">
        <f t="shared" si="3"/>
        <v>21</v>
      </c>
      <c r="J21" s="22">
        <f t="shared" si="3"/>
        <v>30</v>
      </c>
      <c r="K21" s="22">
        <f t="shared" si="3"/>
        <v>48</v>
      </c>
      <c r="L21" s="22">
        <f t="shared" si="3"/>
        <v>62</v>
      </c>
      <c r="M21" s="22">
        <f t="shared" ref="M21:S21" si="4">M20-M19</f>
        <v>71</v>
      </c>
      <c r="N21" s="22">
        <f t="shared" si="4"/>
        <v>84</v>
      </c>
      <c r="O21" s="22">
        <f t="shared" si="4"/>
        <v>93</v>
      </c>
      <c r="P21" s="22">
        <f t="shared" si="4"/>
        <v>105</v>
      </c>
      <c r="Q21" s="22">
        <f t="shared" si="4"/>
        <v>112</v>
      </c>
      <c r="R21" s="22">
        <f t="shared" si="4"/>
        <v>116</v>
      </c>
      <c r="S21" s="22">
        <f t="shared" si="4"/>
        <v>129</v>
      </c>
      <c r="T21" s="110">
        <f>T20-T19</f>
        <v>144</v>
      </c>
      <c r="U21" s="110">
        <f>U20-U19</f>
        <v>159</v>
      </c>
      <c r="V21" s="110">
        <f>V20-V19</f>
        <v>167</v>
      </c>
      <c r="W21" s="110">
        <f t="shared" ref="W21" si="5">W20-W19</f>
        <v>182</v>
      </c>
      <c r="X21" s="110"/>
      <c r="Y21" s="110"/>
      <c r="Z21" s="22"/>
      <c r="AA21" s="88"/>
      <c r="AB21" s="88"/>
    </row>
    <row r="22" spans="1:28" x14ac:dyDescent="0.3">
      <c r="A22" t="s">
        <v>69</v>
      </c>
      <c r="B22" s="22">
        <v>24</v>
      </c>
      <c r="C22" s="22">
        <v>53</v>
      </c>
      <c r="D22" s="22">
        <v>54</v>
      </c>
      <c r="E22" s="22">
        <v>86</v>
      </c>
      <c r="F22" s="22">
        <v>55</v>
      </c>
      <c r="G22" s="22">
        <v>68</v>
      </c>
      <c r="H22" s="22">
        <v>48</v>
      </c>
      <c r="I22" s="22">
        <v>60</v>
      </c>
      <c r="J22" s="22">
        <v>66</v>
      </c>
      <c r="K22" s="22">
        <v>57</v>
      </c>
      <c r="L22" s="22">
        <v>43</v>
      </c>
      <c r="M22" s="22">
        <v>56</v>
      </c>
      <c r="N22" s="94">
        <v>42</v>
      </c>
      <c r="O22" s="94">
        <v>42</v>
      </c>
      <c r="P22" s="94">
        <v>26</v>
      </c>
      <c r="Q22" s="94">
        <v>38</v>
      </c>
      <c r="R22" s="94">
        <v>47</v>
      </c>
      <c r="S22" s="94">
        <v>16</v>
      </c>
      <c r="T22" s="94">
        <v>21</v>
      </c>
      <c r="U22" s="94">
        <v>40</v>
      </c>
      <c r="V22" s="94">
        <v>46</v>
      </c>
      <c r="W22" s="94">
        <v>24</v>
      </c>
      <c r="X22" s="110"/>
      <c r="Y22" s="110"/>
      <c r="Z22" s="22"/>
    </row>
    <row r="23" spans="1:28" ht="16.5" x14ac:dyDescent="0.3">
      <c r="A23" t="s">
        <v>72</v>
      </c>
      <c r="B23" s="85">
        <f t="shared" ref="B23:S23" si="6">B21/B20</f>
        <v>0</v>
      </c>
      <c r="C23" s="85">
        <f t="shared" si="6"/>
        <v>0</v>
      </c>
      <c r="D23" s="85">
        <f t="shared" si="6"/>
        <v>1.5267175572519083E-2</v>
      </c>
      <c r="E23" s="85">
        <f t="shared" si="6"/>
        <v>1.8433179723502304E-2</v>
      </c>
      <c r="F23" s="85">
        <f t="shared" si="6"/>
        <v>1.4705882352941176E-2</v>
      </c>
      <c r="G23" s="85">
        <f t="shared" si="6"/>
        <v>2.3529411764705882E-2</v>
      </c>
      <c r="H23" s="85">
        <f t="shared" si="6"/>
        <v>3.3505154639175257E-2</v>
      </c>
      <c r="I23" s="85">
        <f t="shared" si="6"/>
        <v>4.6875E-2</v>
      </c>
      <c r="J23" s="85">
        <f t="shared" si="6"/>
        <v>5.8365758754863814E-2</v>
      </c>
      <c r="K23" s="85">
        <f t="shared" si="6"/>
        <v>8.4063047285464099E-2</v>
      </c>
      <c r="L23" s="85">
        <f t="shared" si="6"/>
        <v>0.10097719869706841</v>
      </c>
      <c r="M23" s="85">
        <f t="shared" si="6"/>
        <v>0.10597014925373134</v>
      </c>
      <c r="N23" s="85">
        <f t="shared" si="6"/>
        <v>0.11797752808988764</v>
      </c>
      <c r="O23" s="85">
        <f t="shared" si="6"/>
        <v>0.123342175066313</v>
      </c>
      <c r="P23" s="85">
        <f t="shared" si="6"/>
        <v>0.13461538461538461</v>
      </c>
      <c r="Q23" s="85">
        <f t="shared" si="6"/>
        <v>0.13691931540342298</v>
      </c>
      <c r="R23" s="85">
        <f t="shared" si="6"/>
        <v>0.13410404624277455</v>
      </c>
      <c r="S23" s="85">
        <f t="shared" si="6"/>
        <v>0.14642451759364358</v>
      </c>
      <c r="T23" s="85">
        <f>T21/T20</f>
        <v>0.15964523281596452</v>
      </c>
      <c r="U23" s="85">
        <f>U21/U20</f>
        <v>0.16878980891719744</v>
      </c>
      <c r="V23" s="85">
        <f>V21/V20</f>
        <v>0.16902834008097167</v>
      </c>
      <c r="W23" s="85">
        <f>W21/W20</f>
        <v>0.17984189723320157</v>
      </c>
      <c r="X23" s="85"/>
      <c r="Y23" s="85"/>
      <c r="Z23" s="92"/>
    </row>
    <row r="24" spans="1:28" ht="16.5" x14ac:dyDescent="0.3">
      <c r="L24" s="69"/>
      <c r="M24" s="69"/>
      <c r="N24" s="69"/>
      <c r="O24" s="69"/>
      <c r="P24" s="69"/>
      <c r="Z24" s="69"/>
    </row>
    <row r="25" spans="1:28" x14ac:dyDescent="0.3">
      <c r="B25" s="87">
        <v>43466</v>
      </c>
      <c r="C25" s="87">
        <v>43497</v>
      </c>
      <c r="D25" s="87">
        <v>43525</v>
      </c>
      <c r="E25" s="87">
        <v>43556</v>
      </c>
      <c r="F25" s="87">
        <v>43586</v>
      </c>
      <c r="G25" s="87">
        <v>43617</v>
      </c>
      <c r="H25" s="87">
        <v>43647</v>
      </c>
      <c r="I25" s="87">
        <v>43678</v>
      </c>
      <c r="J25" s="87">
        <v>43709</v>
      </c>
      <c r="K25" s="87">
        <v>43739</v>
      </c>
      <c r="L25" s="87">
        <v>43770</v>
      </c>
      <c r="M25" s="87">
        <v>43800</v>
      </c>
      <c r="N25" s="87">
        <v>43831</v>
      </c>
      <c r="O25" s="87">
        <v>43862</v>
      </c>
      <c r="P25" s="87">
        <v>43891</v>
      </c>
      <c r="Q25" s="87">
        <v>43922</v>
      </c>
      <c r="R25" s="87">
        <v>43952</v>
      </c>
      <c r="S25" s="87">
        <v>43983</v>
      </c>
      <c r="T25" s="87">
        <v>44013</v>
      </c>
      <c r="U25" s="87">
        <v>44044</v>
      </c>
      <c r="V25" s="87">
        <v>44075</v>
      </c>
      <c r="W25" s="87">
        <v>44105</v>
      </c>
      <c r="X25" s="87">
        <v>44136</v>
      </c>
      <c r="Y25" s="87">
        <v>44166</v>
      </c>
      <c r="Z25" s="87"/>
    </row>
    <row r="26" spans="1:28" x14ac:dyDescent="0.3">
      <c r="A26" t="s">
        <v>73</v>
      </c>
      <c r="B26" s="16">
        <v>0</v>
      </c>
      <c r="C26" s="16">
        <f t="shared" ref="C26:U26" si="7">C21-B21</f>
        <v>0</v>
      </c>
      <c r="D26" s="16">
        <f t="shared" si="7"/>
        <v>2</v>
      </c>
      <c r="E26" s="16">
        <f t="shared" si="7"/>
        <v>2</v>
      </c>
      <c r="F26" s="16">
        <f t="shared" si="7"/>
        <v>0</v>
      </c>
      <c r="G26" s="16">
        <f t="shared" si="7"/>
        <v>4</v>
      </c>
      <c r="H26" s="16">
        <f t="shared" si="7"/>
        <v>5</v>
      </c>
      <c r="I26" s="16">
        <f t="shared" si="7"/>
        <v>8</v>
      </c>
      <c r="J26" s="16">
        <f t="shared" si="7"/>
        <v>9</v>
      </c>
      <c r="K26" s="16">
        <f t="shared" si="7"/>
        <v>18</v>
      </c>
      <c r="L26" s="16">
        <f t="shared" si="7"/>
        <v>14</v>
      </c>
      <c r="M26" s="16">
        <f t="shared" si="7"/>
        <v>9</v>
      </c>
      <c r="N26" s="16">
        <f t="shared" si="7"/>
        <v>13</v>
      </c>
      <c r="O26" s="16">
        <f t="shared" si="7"/>
        <v>9</v>
      </c>
      <c r="P26" s="16">
        <f t="shared" si="7"/>
        <v>12</v>
      </c>
      <c r="Q26" s="16">
        <f t="shared" si="7"/>
        <v>7</v>
      </c>
      <c r="R26" s="16">
        <f t="shared" si="7"/>
        <v>4</v>
      </c>
      <c r="S26" s="16">
        <f t="shared" si="7"/>
        <v>13</v>
      </c>
      <c r="T26" s="16">
        <f>T21-S21</f>
        <v>15</v>
      </c>
      <c r="U26" s="16">
        <f t="shared" si="7"/>
        <v>15</v>
      </c>
      <c r="V26" s="16">
        <f>V21-U21</f>
        <v>8</v>
      </c>
      <c r="W26" s="16">
        <f t="shared" ref="W26" si="8">W21-V21</f>
        <v>15</v>
      </c>
      <c r="X26" s="16"/>
      <c r="Y26" s="16"/>
      <c r="Z26" s="16"/>
    </row>
    <row r="27" spans="1:28" x14ac:dyDescent="0.3">
      <c r="A27" t="s">
        <v>74</v>
      </c>
      <c r="B27" s="16">
        <f>B22</f>
        <v>24</v>
      </c>
      <c r="C27" s="16">
        <f>C22</f>
        <v>53</v>
      </c>
      <c r="D27" s="16">
        <f>D22</f>
        <v>54</v>
      </c>
      <c r="E27" s="16">
        <f>E22</f>
        <v>86</v>
      </c>
      <c r="F27" s="16">
        <f t="shared" ref="F27:V27" si="9">F22</f>
        <v>55</v>
      </c>
      <c r="G27" s="16">
        <f t="shared" si="9"/>
        <v>68</v>
      </c>
      <c r="H27" s="16">
        <f t="shared" si="9"/>
        <v>48</v>
      </c>
      <c r="I27" s="16">
        <f t="shared" si="9"/>
        <v>60</v>
      </c>
      <c r="J27" s="16">
        <f t="shared" si="9"/>
        <v>66</v>
      </c>
      <c r="K27" s="16">
        <f t="shared" si="9"/>
        <v>57</v>
      </c>
      <c r="L27" s="16">
        <f t="shared" si="9"/>
        <v>43</v>
      </c>
      <c r="M27" s="16">
        <f t="shared" si="9"/>
        <v>56</v>
      </c>
      <c r="N27" s="16">
        <f t="shared" si="9"/>
        <v>42</v>
      </c>
      <c r="O27" s="16">
        <f t="shared" si="9"/>
        <v>42</v>
      </c>
      <c r="P27" s="16">
        <f t="shared" si="9"/>
        <v>26</v>
      </c>
      <c r="Q27" s="16">
        <f t="shared" si="9"/>
        <v>38</v>
      </c>
      <c r="R27" s="16">
        <f t="shared" si="9"/>
        <v>47</v>
      </c>
      <c r="S27" s="16">
        <f t="shared" si="9"/>
        <v>16</v>
      </c>
      <c r="T27" s="16">
        <f t="shared" si="9"/>
        <v>21</v>
      </c>
      <c r="U27" s="16">
        <f t="shared" si="9"/>
        <v>40</v>
      </c>
      <c r="V27" s="16">
        <f t="shared" si="9"/>
        <v>46</v>
      </c>
      <c r="W27" s="16">
        <f>W22</f>
        <v>24</v>
      </c>
      <c r="X27" s="16"/>
      <c r="Y27" s="16"/>
      <c r="Z27" s="16"/>
    </row>
    <row r="28" spans="1:28" x14ac:dyDescent="0.3">
      <c r="A28" s="69" t="s">
        <v>75</v>
      </c>
      <c r="B28" s="16">
        <f>G26</f>
        <v>4</v>
      </c>
      <c r="C28" s="16">
        <f t="shared" ref="C28:N28" si="10">H26</f>
        <v>5</v>
      </c>
      <c r="D28" s="16">
        <f t="shared" si="10"/>
        <v>8</v>
      </c>
      <c r="E28" s="16">
        <f t="shared" si="10"/>
        <v>9</v>
      </c>
      <c r="F28" s="16">
        <f t="shared" si="10"/>
        <v>18</v>
      </c>
      <c r="G28" s="16">
        <f t="shared" si="10"/>
        <v>14</v>
      </c>
      <c r="H28" s="16">
        <f t="shared" si="10"/>
        <v>9</v>
      </c>
      <c r="I28" s="16">
        <f t="shared" si="10"/>
        <v>13</v>
      </c>
      <c r="J28" s="16">
        <f t="shared" si="10"/>
        <v>9</v>
      </c>
      <c r="K28" s="16">
        <f t="shared" si="10"/>
        <v>12</v>
      </c>
      <c r="L28" s="16">
        <f t="shared" si="10"/>
        <v>7</v>
      </c>
      <c r="M28" s="16">
        <f t="shared" si="10"/>
        <v>4</v>
      </c>
      <c r="N28" s="16">
        <f t="shared" si="10"/>
        <v>13</v>
      </c>
      <c r="O28" s="16">
        <f>T26</f>
        <v>15</v>
      </c>
      <c r="P28" s="16">
        <f>U26</f>
        <v>15</v>
      </c>
      <c r="Q28" s="16">
        <f>V26</f>
        <v>8</v>
      </c>
      <c r="R28" s="16">
        <f>W26</f>
        <v>15</v>
      </c>
      <c r="S28" s="91"/>
      <c r="T28" s="91"/>
      <c r="U28" s="91"/>
      <c r="V28" s="91"/>
      <c r="W28" s="91"/>
      <c r="X28" s="91"/>
      <c r="Y28" s="91"/>
    </row>
    <row r="29" spans="1:28" x14ac:dyDescent="0.3">
      <c r="A29" s="69"/>
      <c r="B29" s="74">
        <f t="shared" ref="B29:H29" si="11">B28/B27</f>
        <v>0.16666666666666666</v>
      </c>
      <c r="C29" s="74">
        <f t="shared" si="11"/>
        <v>9.4339622641509441E-2</v>
      </c>
      <c r="D29" s="74">
        <f t="shared" si="11"/>
        <v>0.14814814814814814</v>
      </c>
      <c r="E29" s="74">
        <f t="shared" si="11"/>
        <v>0.10465116279069768</v>
      </c>
      <c r="F29" s="74">
        <f t="shared" si="11"/>
        <v>0.32727272727272727</v>
      </c>
      <c r="G29" s="74">
        <f t="shared" si="11"/>
        <v>0.20588235294117646</v>
      </c>
      <c r="H29" s="74">
        <f t="shared" si="11"/>
        <v>0.1875</v>
      </c>
      <c r="I29" s="74">
        <f t="shared" ref="I29:Q29" si="12">I28/I27</f>
        <v>0.21666666666666667</v>
      </c>
      <c r="J29" s="74">
        <f t="shared" si="12"/>
        <v>0.13636363636363635</v>
      </c>
      <c r="K29" s="74">
        <f t="shared" si="12"/>
        <v>0.21052631578947367</v>
      </c>
      <c r="L29" s="74">
        <f t="shared" si="12"/>
        <v>0.16279069767441862</v>
      </c>
      <c r="M29" s="74">
        <f t="shared" si="12"/>
        <v>7.1428571428571425E-2</v>
      </c>
      <c r="N29" s="74">
        <f t="shared" si="12"/>
        <v>0.30952380952380953</v>
      </c>
      <c r="O29" s="74">
        <f t="shared" si="12"/>
        <v>0.35714285714285715</v>
      </c>
      <c r="P29" s="74">
        <f t="shared" si="12"/>
        <v>0.57692307692307687</v>
      </c>
      <c r="Q29" s="74">
        <f t="shared" si="12"/>
        <v>0.21052631578947367</v>
      </c>
      <c r="R29" s="74">
        <f t="shared" ref="R29" si="13">R28/R27</f>
        <v>0.31914893617021278</v>
      </c>
    </row>
    <row r="30" spans="1:28" x14ac:dyDescent="0.3">
      <c r="A30" s="69"/>
      <c r="B30" s="69"/>
      <c r="C30" s="69"/>
      <c r="D30" s="69"/>
      <c r="E30" s="69"/>
      <c r="F30" s="69"/>
      <c r="G30" s="89" t="s">
        <v>79</v>
      </c>
      <c r="H30" s="90">
        <f>SUM(H28:M28)/SUM(H27:M27)</f>
        <v>0.16363636363636364</v>
      </c>
      <c r="M30" s="89" t="s">
        <v>79</v>
      </c>
      <c r="N30" s="90">
        <f>SUM(N28:S28)/SUM(N27:S27)</f>
        <v>0.3127962085308057</v>
      </c>
      <c r="O30" s="90"/>
      <c r="P30" s="69"/>
    </row>
    <row r="31" spans="1:28" x14ac:dyDescent="0.3">
      <c r="N31" s="69"/>
      <c r="O31" s="69"/>
      <c r="P31" s="69"/>
    </row>
    <row r="32" spans="1:28" x14ac:dyDescent="0.3">
      <c r="N32" s="69"/>
      <c r="O32" s="69"/>
      <c r="P32" s="69"/>
    </row>
    <row r="33" spans="1:25" s="69" customFormat="1" x14ac:dyDescent="0.3">
      <c r="A33" s="95" t="s">
        <v>76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5"/>
      <c r="P33" s="95"/>
      <c r="Q33" s="96"/>
      <c r="R33" s="95"/>
      <c r="S33" s="95"/>
      <c r="T33" s="95"/>
      <c r="U33" s="95"/>
      <c r="V33" s="95"/>
      <c r="W33" s="95"/>
      <c r="X33" s="95"/>
      <c r="Y33" s="95"/>
    </row>
    <row r="34" spans="1:25" x14ac:dyDescent="0.3">
      <c r="A34" s="69" t="s">
        <v>68</v>
      </c>
      <c r="B34" s="87">
        <v>43466</v>
      </c>
      <c r="C34" s="87">
        <v>43497</v>
      </c>
      <c r="D34" s="87">
        <v>43525</v>
      </c>
      <c r="E34" s="87">
        <v>43556</v>
      </c>
      <c r="F34" s="87">
        <v>43586</v>
      </c>
      <c r="G34" s="87">
        <v>43617</v>
      </c>
      <c r="H34" s="87">
        <v>43647</v>
      </c>
      <c r="I34" s="87">
        <v>43678</v>
      </c>
      <c r="J34" s="87">
        <v>43709</v>
      </c>
      <c r="K34" s="87">
        <v>43739</v>
      </c>
      <c r="L34" s="87">
        <v>43770</v>
      </c>
      <c r="M34" s="87">
        <v>43800</v>
      </c>
      <c r="N34" s="87">
        <v>43831</v>
      </c>
      <c r="O34" s="87">
        <v>43862</v>
      </c>
      <c r="P34" s="87">
        <v>43891</v>
      </c>
      <c r="Q34" s="87">
        <v>43922</v>
      </c>
      <c r="R34" s="87">
        <v>43952</v>
      </c>
      <c r="S34" s="87">
        <v>43983</v>
      </c>
      <c r="T34" s="87">
        <v>44013</v>
      </c>
      <c r="U34" s="87">
        <v>44044</v>
      </c>
      <c r="V34" s="87">
        <v>44075</v>
      </c>
      <c r="W34" s="87">
        <v>44105</v>
      </c>
      <c r="X34" s="87">
        <v>44136</v>
      </c>
      <c r="Y34" s="87">
        <v>44166</v>
      </c>
    </row>
    <row r="35" spans="1:25" x14ac:dyDescent="0.3">
      <c r="A35" s="69" t="s">
        <v>41</v>
      </c>
      <c r="B35" s="22">
        <v>2048</v>
      </c>
      <c r="C35" s="22">
        <v>4617</v>
      </c>
      <c r="D35" s="22">
        <v>7920</v>
      </c>
      <c r="E35" s="22">
        <v>12076</v>
      </c>
      <c r="F35" s="22">
        <v>16347</v>
      </c>
      <c r="G35" s="22">
        <v>19790</v>
      </c>
      <c r="H35" s="22">
        <v>22769</v>
      </c>
      <c r="I35" s="22">
        <v>26379</v>
      </c>
      <c r="J35" s="22">
        <v>28141</v>
      </c>
      <c r="K35" s="22">
        <v>30285</v>
      </c>
      <c r="L35" s="22">
        <v>32284</v>
      </c>
      <c r="M35" s="22">
        <v>34023</v>
      </c>
      <c r="N35" s="110">
        <v>35503</v>
      </c>
      <c r="O35" s="110">
        <v>37025</v>
      </c>
      <c r="P35" s="110">
        <v>38247</v>
      </c>
      <c r="Q35" s="110">
        <v>38923</v>
      </c>
      <c r="R35" s="110">
        <v>39209</v>
      </c>
      <c r="S35" s="110">
        <v>39682</v>
      </c>
      <c r="T35" s="110">
        <v>40191</v>
      </c>
      <c r="U35" s="110">
        <v>40691</v>
      </c>
      <c r="V35" s="110">
        <v>41504</v>
      </c>
      <c r="W35" s="110">
        <v>41948</v>
      </c>
      <c r="X35" s="110"/>
      <c r="Y35" s="110"/>
    </row>
    <row r="36" spans="1:25" x14ac:dyDescent="0.3">
      <c r="A36" s="69" t="s">
        <v>70</v>
      </c>
      <c r="B36" s="22">
        <f>B38</f>
        <v>2048</v>
      </c>
      <c r="C36" s="22">
        <f>B36+C38</f>
        <v>4662</v>
      </c>
      <c r="D36" s="22">
        <f t="shared" ref="D36:I36" si="14">C36+D38</f>
        <v>8091</v>
      </c>
      <c r="E36" s="22">
        <f t="shared" si="14"/>
        <v>12469</v>
      </c>
      <c r="F36" s="22">
        <f t="shared" si="14"/>
        <v>16764</v>
      </c>
      <c r="G36" s="22">
        <f t="shared" si="14"/>
        <v>20549</v>
      </c>
      <c r="H36" s="22">
        <f t="shared" si="14"/>
        <v>23905</v>
      </c>
      <c r="I36" s="22">
        <f t="shared" si="14"/>
        <v>28039</v>
      </c>
      <c r="J36" s="22">
        <f t="shared" ref="J36:W36" si="15">I36+J38</f>
        <v>31445</v>
      </c>
      <c r="K36" s="22">
        <f t="shared" si="15"/>
        <v>34270</v>
      </c>
      <c r="L36" s="22">
        <f t="shared" si="15"/>
        <v>36863</v>
      </c>
      <c r="M36" s="22">
        <f t="shared" si="15"/>
        <v>39185</v>
      </c>
      <c r="N36" s="22">
        <f t="shared" si="15"/>
        <v>41502</v>
      </c>
      <c r="O36" s="22">
        <f t="shared" si="15"/>
        <v>43740</v>
      </c>
      <c r="P36" s="22">
        <f t="shared" si="15"/>
        <v>45648</v>
      </c>
      <c r="Q36" s="110">
        <f t="shared" si="15"/>
        <v>47193</v>
      </c>
      <c r="R36" s="110">
        <f t="shared" si="15"/>
        <v>48168</v>
      </c>
      <c r="S36" s="110">
        <f t="shared" si="15"/>
        <v>49254</v>
      </c>
      <c r="T36" s="110">
        <f t="shared" si="15"/>
        <v>50323</v>
      </c>
      <c r="U36" s="110">
        <f t="shared" si="15"/>
        <v>51373</v>
      </c>
      <c r="V36" s="110">
        <f t="shared" si="15"/>
        <v>52730</v>
      </c>
      <c r="W36" s="110">
        <f t="shared" si="15"/>
        <v>53656</v>
      </c>
      <c r="X36" s="110"/>
      <c r="Y36" s="110"/>
    </row>
    <row r="37" spans="1:25" x14ac:dyDescent="0.3">
      <c r="A37" s="69" t="s">
        <v>71</v>
      </c>
      <c r="B37" s="22">
        <f>B36-B35</f>
        <v>0</v>
      </c>
      <c r="C37" s="22">
        <f>C36-C35</f>
        <v>45</v>
      </c>
      <c r="D37" s="22">
        <f t="shared" ref="D37:J37" si="16">D36-D35</f>
        <v>171</v>
      </c>
      <c r="E37" s="22">
        <f t="shared" si="16"/>
        <v>393</v>
      </c>
      <c r="F37" s="22">
        <f t="shared" si="16"/>
        <v>417</v>
      </c>
      <c r="G37" s="22">
        <f t="shared" si="16"/>
        <v>759</v>
      </c>
      <c r="H37" s="22">
        <f t="shared" si="16"/>
        <v>1136</v>
      </c>
      <c r="I37" s="22">
        <f t="shared" si="16"/>
        <v>1660</v>
      </c>
      <c r="J37" s="22">
        <f t="shared" si="16"/>
        <v>3304</v>
      </c>
      <c r="K37" s="22">
        <f t="shared" ref="K37:T37" si="17">K36-K35</f>
        <v>3985</v>
      </c>
      <c r="L37" s="22">
        <f t="shared" si="17"/>
        <v>4579</v>
      </c>
      <c r="M37" s="22">
        <f t="shared" si="17"/>
        <v>5162</v>
      </c>
      <c r="N37" s="22">
        <f t="shared" si="17"/>
        <v>5999</v>
      </c>
      <c r="O37" s="22">
        <f t="shared" si="17"/>
        <v>6715</v>
      </c>
      <c r="P37" s="22">
        <f t="shared" si="17"/>
        <v>7401</v>
      </c>
      <c r="Q37" s="110">
        <f t="shared" si="17"/>
        <v>8270</v>
      </c>
      <c r="R37" s="110">
        <f t="shared" si="17"/>
        <v>8959</v>
      </c>
      <c r="S37" s="110">
        <f t="shared" si="17"/>
        <v>9572</v>
      </c>
      <c r="T37" s="110">
        <f t="shared" si="17"/>
        <v>10132</v>
      </c>
      <c r="U37" s="110">
        <f t="shared" ref="U37:W37" si="18">U36-U35</f>
        <v>10682</v>
      </c>
      <c r="V37" s="110">
        <f t="shared" si="18"/>
        <v>11226</v>
      </c>
      <c r="W37" s="110">
        <f t="shared" si="18"/>
        <v>11708</v>
      </c>
      <c r="X37" s="110"/>
      <c r="Y37" s="110"/>
    </row>
    <row r="38" spans="1:25" x14ac:dyDescent="0.3">
      <c r="A38" s="69" t="s">
        <v>69</v>
      </c>
      <c r="B38" s="22">
        <v>2048</v>
      </c>
      <c r="C38" s="22">
        <v>2614</v>
      </c>
      <c r="D38" s="22">
        <v>3429</v>
      </c>
      <c r="E38" s="22">
        <v>4378</v>
      </c>
      <c r="F38" s="22">
        <v>4295</v>
      </c>
      <c r="G38" s="22">
        <v>3785</v>
      </c>
      <c r="H38" s="22">
        <v>3356</v>
      </c>
      <c r="I38" s="22">
        <v>4134</v>
      </c>
      <c r="J38" s="22">
        <v>3406</v>
      </c>
      <c r="K38" s="22">
        <v>2825</v>
      </c>
      <c r="L38" s="22">
        <v>2593</v>
      </c>
      <c r="M38" s="22">
        <v>2322</v>
      </c>
      <c r="N38" s="110">
        <v>2317</v>
      </c>
      <c r="O38" s="110">
        <v>2238</v>
      </c>
      <c r="P38" s="110">
        <v>1908</v>
      </c>
      <c r="Q38" s="110">
        <v>1545</v>
      </c>
      <c r="R38" s="110">
        <v>975</v>
      </c>
      <c r="S38" s="110">
        <v>1086</v>
      </c>
      <c r="T38" s="110">
        <v>1069</v>
      </c>
      <c r="U38" s="110">
        <v>1050</v>
      </c>
      <c r="V38" s="110">
        <v>1357</v>
      </c>
      <c r="W38" s="110">
        <v>926</v>
      </c>
      <c r="X38" s="110"/>
      <c r="Y38" s="110"/>
    </row>
    <row r="39" spans="1:25" x14ac:dyDescent="0.3">
      <c r="A39" s="69" t="s">
        <v>72</v>
      </c>
      <c r="B39" s="85">
        <f t="shared" ref="B39:S39" si="19">B37/B36</f>
        <v>0</v>
      </c>
      <c r="C39" s="85">
        <f t="shared" si="19"/>
        <v>9.6525096525096523E-3</v>
      </c>
      <c r="D39" s="85">
        <f t="shared" si="19"/>
        <v>2.1134593993325918E-2</v>
      </c>
      <c r="E39" s="85">
        <f t="shared" si="19"/>
        <v>3.1518165049322318E-2</v>
      </c>
      <c r="F39" s="85">
        <f t="shared" si="19"/>
        <v>2.4874731567644952E-2</v>
      </c>
      <c r="G39" s="85">
        <f t="shared" si="19"/>
        <v>3.6936103946664071E-2</v>
      </c>
      <c r="H39" s="85">
        <f t="shared" si="19"/>
        <v>4.7521439029491741E-2</v>
      </c>
      <c r="I39" s="85">
        <f t="shared" si="19"/>
        <v>5.9203252612432686E-2</v>
      </c>
      <c r="J39" s="85">
        <f t="shared" si="19"/>
        <v>0.10507234854507871</v>
      </c>
      <c r="K39" s="85">
        <f t="shared" si="19"/>
        <v>0.11628246279544792</v>
      </c>
      <c r="L39" s="85">
        <f t="shared" si="19"/>
        <v>0.12421669424626319</v>
      </c>
      <c r="M39" s="85">
        <f t="shared" si="19"/>
        <v>0.13173408191910169</v>
      </c>
      <c r="N39" s="85">
        <f t="shared" si="19"/>
        <v>0.14454725073490435</v>
      </c>
      <c r="O39" s="85">
        <f t="shared" si="19"/>
        <v>0.15352080475537266</v>
      </c>
      <c r="P39" s="85">
        <f t="shared" si="19"/>
        <v>0.16213196635120924</v>
      </c>
      <c r="Q39" s="85">
        <f t="shared" si="19"/>
        <v>0.17523785307143008</v>
      </c>
      <c r="R39" s="85">
        <f t="shared" si="19"/>
        <v>0.18599485135359575</v>
      </c>
      <c r="S39" s="85">
        <f t="shared" si="19"/>
        <v>0.19433954602671863</v>
      </c>
      <c r="T39" s="85">
        <f t="shared" ref="T39:V39" si="20">T37/T36</f>
        <v>0.20133934781312721</v>
      </c>
      <c r="U39" s="85">
        <f t="shared" si="20"/>
        <v>0.20793023572693828</v>
      </c>
      <c r="V39" s="85">
        <f t="shared" si="20"/>
        <v>0.21289588469561918</v>
      </c>
      <c r="W39" s="85">
        <f>W37/W36</f>
        <v>0.21820486059340988</v>
      </c>
      <c r="X39" s="85"/>
      <c r="Y39" s="85"/>
    </row>
    <row r="40" spans="1:25" x14ac:dyDescent="0.3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25" x14ac:dyDescent="0.3">
      <c r="A41" s="69"/>
      <c r="B41" s="87">
        <v>43466</v>
      </c>
      <c r="C41" s="87">
        <v>43497</v>
      </c>
      <c r="D41" s="87">
        <v>43525</v>
      </c>
      <c r="E41" s="87">
        <v>43556</v>
      </c>
      <c r="F41" s="87">
        <v>43586</v>
      </c>
      <c r="G41" s="87">
        <v>43617</v>
      </c>
      <c r="H41" s="87">
        <v>43647</v>
      </c>
      <c r="I41" s="87">
        <v>43678</v>
      </c>
      <c r="J41" s="87">
        <v>43709</v>
      </c>
      <c r="K41" s="87">
        <v>43739</v>
      </c>
      <c r="L41" s="87">
        <v>43770</v>
      </c>
      <c r="M41" s="87">
        <v>43800</v>
      </c>
      <c r="N41" s="87">
        <v>43831</v>
      </c>
      <c r="O41" s="87">
        <v>43862</v>
      </c>
      <c r="P41" s="87">
        <v>43891</v>
      </c>
      <c r="Q41" s="87">
        <v>43922</v>
      </c>
      <c r="R41" s="87">
        <v>43952</v>
      </c>
      <c r="S41" s="87">
        <v>43983</v>
      </c>
      <c r="T41" s="87">
        <v>44013</v>
      </c>
      <c r="U41" s="87">
        <v>44044</v>
      </c>
      <c r="V41" s="87">
        <v>44075</v>
      </c>
      <c r="W41" s="87">
        <v>44105</v>
      </c>
      <c r="X41" s="87"/>
      <c r="Y41" s="87"/>
    </row>
    <row r="42" spans="1:25" x14ac:dyDescent="0.3">
      <c r="A42" s="69" t="s">
        <v>73</v>
      </c>
      <c r="B42" s="16">
        <v>0</v>
      </c>
      <c r="C42" s="16">
        <f t="shared" ref="C42:W42" si="21">C37-B37</f>
        <v>45</v>
      </c>
      <c r="D42" s="16">
        <f t="shared" si="21"/>
        <v>126</v>
      </c>
      <c r="E42" s="16">
        <f t="shared" si="21"/>
        <v>222</v>
      </c>
      <c r="F42" s="16">
        <f t="shared" si="21"/>
        <v>24</v>
      </c>
      <c r="G42" s="16">
        <f t="shared" si="21"/>
        <v>342</v>
      </c>
      <c r="H42" s="16">
        <f t="shared" si="21"/>
        <v>377</v>
      </c>
      <c r="I42" s="16">
        <f t="shared" si="21"/>
        <v>524</v>
      </c>
      <c r="J42" s="16">
        <f t="shared" si="21"/>
        <v>1644</v>
      </c>
      <c r="K42" s="16">
        <f t="shared" si="21"/>
        <v>681</v>
      </c>
      <c r="L42" s="16">
        <f t="shared" si="21"/>
        <v>594</v>
      </c>
      <c r="M42" s="16">
        <f t="shared" si="21"/>
        <v>583</v>
      </c>
      <c r="N42" s="16">
        <f t="shared" si="21"/>
        <v>837</v>
      </c>
      <c r="O42" s="16">
        <f t="shared" si="21"/>
        <v>716</v>
      </c>
      <c r="P42" s="16">
        <f t="shared" si="21"/>
        <v>686</v>
      </c>
      <c r="Q42" s="16">
        <f t="shared" si="21"/>
        <v>869</v>
      </c>
      <c r="R42" s="16">
        <f t="shared" si="21"/>
        <v>689</v>
      </c>
      <c r="S42" s="16">
        <f t="shared" si="21"/>
        <v>613</v>
      </c>
      <c r="T42" s="16">
        <f t="shared" si="21"/>
        <v>560</v>
      </c>
      <c r="U42" s="16">
        <f t="shared" si="21"/>
        <v>550</v>
      </c>
      <c r="V42" s="16">
        <f t="shared" si="21"/>
        <v>544</v>
      </c>
      <c r="W42" s="16">
        <f t="shared" si="21"/>
        <v>482</v>
      </c>
      <c r="X42" s="16"/>
      <c r="Y42" s="16"/>
    </row>
    <row r="43" spans="1:25" x14ac:dyDescent="0.3">
      <c r="A43" s="69" t="s">
        <v>74</v>
      </c>
      <c r="B43" s="16">
        <f>B38</f>
        <v>2048</v>
      </c>
      <c r="C43" s="16">
        <f t="shared" ref="C43:K43" si="22">C38</f>
        <v>2614</v>
      </c>
      <c r="D43" s="16">
        <f t="shared" si="22"/>
        <v>3429</v>
      </c>
      <c r="E43" s="16">
        <f t="shared" si="22"/>
        <v>4378</v>
      </c>
      <c r="F43" s="16">
        <f t="shared" si="22"/>
        <v>4295</v>
      </c>
      <c r="G43" s="16">
        <f t="shared" si="22"/>
        <v>3785</v>
      </c>
      <c r="H43" s="16">
        <f t="shared" si="22"/>
        <v>3356</v>
      </c>
      <c r="I43" s="16">
        <f t="shared" si="22"/>
        <v>4134</v>
      </c>
      <c r="J43" s="16">
        <f t="shared" si="22"/>
        <v>3406</v>
      </c>
      <c r="K43" s="16">
        <f t="shared" si="22"/>
        <v>2825</v>
      </c>
      <c r="L43" s="16">
        <f t="shared" ref="L43:S43" si="23">L38</f>
        <v>2593</v>
      </c>
      <c r="M43" s="16">
        <f t="shared" si="23"/>
        <v>2322</v>
      </c>
      <c r="N43" s="16">
        <f t="shared" si="23"/>
        <v>2317</v>
      </c>
      <c r="O43" s="16">
        <f t="shared" si="23"/>
        <v>2238</v>
      </c>
      <c r="P43" s="16">
        <f t="shared" si="23"/>
        <v>1908</v>
      </c>
      <c r="Q43" s="16">
        <f t="shared" si="23"/>
        <v>1545</v>
      </c>
      <c r="R43" s="16">
        <f t="shared" si="23"/>
        <v>975</v>
      </c>
      <c r="S43" s="16">
        <f t="shared" si="23"/>
        <v>1086</v>
      </c>
      <c r="T43" s="16">
        <f t="shared" ref="T43:V43" si="24">T38</f>
        <v>1069</v>
      </c>
      <c r="U43" s="16">
        <f t="shared" si="24"/>
        <v>1050</v>
      </c>
      <c r="V43" s="16">
        <f t="shared" si="24"/>
        <v>1357</v>
      </c>
      <c r="W43" s="16">
        <f t="shared" ref="W43" si="25">W38</f>
        <v>926</v>
      </c>
      <c r="X43" s="16"/>
      <c r="Y43" s="16"/>
    </row>
    <row r="44" spans="1:25" x14ac:dyDescent="0.3">
      <c r="A44" s="69" t="s">
        <v>75</v>
      </c>
      <c r="B44" s="16">
        <f>G42</f>
        <v>342</v>
      </c>
      <c r="C44" s="16">
        <f t="shared" ref="C44:N44" si="26">H42</f>
        <v>377</v>
      </c>
      <c r="D44" s="16">
        <f t="shared" si="26"/>
        <v>524</v>
      </c>
      <c r="E44" s="16">
        <f t="shared" si="26"/>
        <v>1644</v>
      </c>
      <c r="F44" s="16">
        <f t="shared" si="26"/>
        <v>681</v>
      </c>
      <c r="G44" s="16">
        <f t="shared" si="26"/>
        <v>594</v>
      </c>
      <c r="H44" s="16">
        <f t="shared" si="26"/>
        <v>583</v>
      </c>
      <c r="I44" s="16">
        <f t="shared" si="26"/>
        <v>837</v>
      </c>
      <c r="J44" s="16">
        <f t="shared" si="26"/>
        <v>716</v>
      </c>
      <c r="K44" s="16">
        <f t="shared" si="26"/>
        <v>686</v>
      </c>
      <c r="L44" s="16">
        <f t="shared" si="26"/>
        <v>869</v>
      </c>
      <c r="M44" s="16">
        <f t="shared" si="26"/>
        <v>689</v>
      </c>
      <c r="N44" s="16">
        <f t="shared" si="26"/>
        <v>613</v>
      </c>
      <c r="O44" s="16">
        <f>T42</f>
        <v>560</v>
      </c>
      <c r="P44" s="16">
        <f>U42</f>
        <v>550</v>
      </c>
      <c r="Q44" s="16">
        <f>V42</f>
        <v>544</v>
      </c>
      <c r="R44" s="16">
        <f>W42</f>
        <v>482</v>
      </c>
    </row>
    <row r="45" spans="1:25" x14ac:dyDescent="0.3">
      <c r="A45" s="69"/>
      <c r="B45" s="74">
        <f t="shared" ref="B45:Q45" si="27">B44/B43</f>
        <v>0.1669921875</v>
      </c>
      <c r="C45" s="74">
        <f t="shared" si="27"/>
        <v>0.14422341239479725</v>
      </c>
      <c r="D45" s="74">
        <f t="shared" si="27"/>
        <v>0.15281423155438903</v>
      </c>
      <c r="E45" s="74">
        <f t="shared" si="27"/>
        <v>0.37551393330287802</v>
      </c>
      <c r="F45" s="74">
        <f t="shared" si="27"/>
        <v>0.15855646100116413</v>
      </c>
      <c r="G45" s="74">
        <f t="shared" si="27"/>
        <v>0.1569352708058124</v>
      </c>
      <c r="H45" s="74">
        <f t="shared" si="27"/>
        <v>0.17371871275327772</v>
      </c>
      <c r="I45" s="74">
        <f t="shared" si="27"/>
        <v>0.20246734397677793</v>
      </c>
      <c r="J45" s="74">
        <f t="shared" si="27"/>
        <v>0.21021726365237817</v>
      </c>
      <c r="K45" s="74">
        <f t="shared" si="27"/>
        <v>0.24283185840707966</v>
      </c>
      <c r="L45" s="74">
        <f t="shared" si="27"/>
        <v>0.33513305052063247</v>
      </c>
      <c r="M45" s="74">
        <f t="shared" si="27"/>
        <v>0.29672695951765721</v>
      </c>
      <c r="N45" s="74">
        <f t="shared" si="27"/>
        <v>0.26456624946050927</v>
      </c>
      <c r="O45" s="74">
        <f t="shared" si="27"/>
        <v>0.25022341376228774</v>
      </c>
      <c r="P45" s="74">
        <f t="shared" si="27"/>
        <v>0.2882599580712788</v>
      </c>
      <c r="Q45" s="74">
        <f t="shared" si="27"/>
        <v>0.35210355987055014</v>
      </c>
      <c r="R45" s="74">
        <f>R44/R43</f>
        <v>0.49435897435897436</v>
      </c>
    </row>
    <row r="46" spans="1:25" x14ac:dyDescent="0.3">
      <c r="A46" s="69"/>
      <c r="B46" s="69"/>
      <c r="C46" s="69"/>
      <c r="D46" s="69"/>
      <c r="E46" s="69"/>
      <c r="F46" s="69"/>
      <c r="G46" s="89" t="s">
        <v>79</v>
      </c>
      <c r="H46" s="90">
        <f>SUM(I44:O44)/SUM(I43:O43)</f>
        <v>0.25056717922863625</v>
      </c>
      <c r="I46" s="69"/>
      <c r="J46" s="69"/>
      <c r="K46" s="69"/>
      <c r="L46" s="69"/>
      <c r="M46" s="69"/>
      <c r="N46" s="69"/>
      <c r="O46" s="69"/>
      <c r="P46" s="69"/>
    </row>
    <row r="47" spans="1:25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25" x14ac:dyDescent="0.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x14ac:dyDescent="0.3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x14ac:dyDescent="0.3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x14ac:dyDescent="0.3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x14ac:dyDescent="0.3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x14ac:dyDescent="0.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x14ac:dyDescent="0.3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3" x14ac:dyDescent="0.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x14ac:dyDescent="0.3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x14ac:dyDescent="0.3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x14ac:dyDescent="0.3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x14ac:dyDescent="0.3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x14ac:dyDescent="0.3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x14ac:dyDescent="0.3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x14ac:dyDescent="0.3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x14ac:dyDescent="0.3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3" x14ac:dyDescent="0.3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x14ac:dyDescent="0.3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</sheetData>
  <pageMargins left="0.70866141732283472" right="0.70866141732283472" top="0.78740157480314965" bottom="0.78740157480314965" header="0.31496062992125984" footer="0.31496062992125984"/>
  <pageSetup paperSize="9" scale="43" orientation="landscape" r:id="rId1"/>
  <headerFooter>
    <oddHeader>&amp;C&amp;"-,Fett"&amp;20&amp;A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Normal="100" workbookViewId="0">
      <selection activeCell="R9" sqref="R9"/>
    </sheetView>
  </sheetViews>
  <sheetFormatPr baseColWidth="10" defaultRowHeight="14.4" x14ac:dyDescent="0.3"/>
  <cols>
    <col min="2" max="3" width="8.88671875" customWidth="1"/>
    <col min="4" max="4" width="12" customWidth="1"/>
  </cols>
  <sheetData>
    <row r="1" spans="1:4" ht="17.25" thickBot="1" x14ac:dyDescent="0.35">
      <c r="A1" s="78"/>
      <c r="B1" s="79">
        <v>44105</v>
      </c>
      <c r="C1" s="79">
        <v>43374</v>
      </c>
      <c r="D1" t="s">
        <v>77</v>
      </c>
    </row>
    <row r="2" spans="1:4" ht="16.5" x14ac:dyDescent="0.3">
      <c r="A2" s="97" t="s">
        <v>14</v>
      </c>
      <c r="B2" s="99">
        <v>15617</v>
      </c>
      <c r="C2" s="99">
        <v>6202</v>
      </c>
      <c r="D2" s="74">
        <f t="shared" ref="D2:D17" si="0">(B2-C2)/B2</f>
        <v>0.60286866875840428</v>
      </c>
    </row>
    <row r="3" spans="1:4" ht="16.5" x14ac:dyDescent="0.3">
      <c r="A3" s="112" t="s">
        <v>55</v>
      </c>
      <c r="B3" s="116">
        <v>5947</v>
      </c>
      <c r="C3" s="100">
        <v>2955</v>
      </c>
      <c r="D3" s="74">
        <f t="shared" si="0"/>
        <v>0.5031108121742055</v>
      </c>
    </row>
    <row r="4" spans="1:4" ht="16.5" x14ac:dyDescent="0.3">
      <c r="A4" s="112" t="s">
        <v>34</v>
      </c>
      <c r="B4" s="116">
        <v>4958</v>
      </c>
      <c r="C4" s="100">
        <v>1286</v>
      </c>
      <c r="D4" s="74">
        <f t="shared" si="0"/>
        <v>0.74062121823315852</v>
      </c>
    </row>
    <row r="5" spans="1:4" ht="16.5" x14ac:dyDescent="0.3">
      <c r="A5" s="112" t="s">
        <v>11</v>
      </c>
      <c r="B5" s="116">
        <v>3827</v>
      </c>
      <c r="C5" s="100">
        <v>2046</v>
      </c>
      <c r="D5" s="74">
        <f t="shared" si="0"/>
        <v>0.4653775803501437</v>
      </c>
    </row>
    <row r="6" spans="1:4" ht="15.6" x14ac:dyDescent="0.3">
      <c r="A6" s="112" t="s">
        <v>17</v>
      </c>
      <c r="B6" s="116">
        <v>3378</v>
      </c>
      <c r="C6" s="100">
        <v>1222</v>
      </c>
      <c r="D6" s="74">
        <f t="shared" si="0"/>
        <v>0.63824748371817641</v>
      </c>
    </row>
    <row r="7" spans="1:4" ht="16.5" x14ac:dyDescent="0.3">
      <c r="A7" s="112" t="s">
        <v>36</v>
      </c>
      <c r="B7" s="116">
        <v>2999</v>
      </c>
      <c r="C7" s="100">
        <v>1555</v>
      </c>
      <c r="D7" s="74">
        <f t="shared" si="0"/>
        <v>0.48149383127709239</v>
      </c>
    </row>
    <row r="8" spans="1:4" ht="16.5" x14ac:dyDescent="0.3">
      <c r="A8" s="112" t="s">
        <v>16</v>
      </c>
      <c r="B8" s="116">
        <v>2960</v>
      </c>
      <c r="C8" s="100">
        <v>1095</v>
      </c>
      <c r="D8" s="74">
        <f t="shared" si="0"/>
        <v>0.63006756756756754</v>
      </c>
    </row>
    <row r="9" spans="1:4" ht="15.6" x14ac:dyDescent="0.3">
      <c r="A9" s="112" t="s">
        <v>12</v>
      </c>
      <c r="B9" s="116">
        <v>2184</v>
      </c>
      <c r="C9" s="100">
        <v>1097</v>
      </c>
      <c r="D9" s="74">
        <f t="shared" si="0"/>
        <v>0.49771062271062272</v>
      </c>
    </row>
    <row r="10" spans="1:4" ht="16.5" x14ac:dyDescent="0.3">
      <c r="A10" s="112" t="s">
        <v>32</v>
      </c>
      <c r="B10" s="116">
        <v>2036</v>
      </c>
      <c r="C10" s="100">
        <v>518</v>
      </c>
      <c r="D10" s="74">
        <f t="shared" si="0"/>
        <v>0.74557956777996071</v>
      </c>
    </row>
    <row r="11" spans="1:4" ht="16.5" x14ac:dyDescent="0.3">
      <c r="A11" s="112" t="s">
        <v>56</v>
      </c>
      <c r="B11" s="116">
        <v>1876</v>
      </c>
      <c r="C11" s="100">
        <v>357</v>
      </c>
      <c r="D11" s="74">
        <f t="shared" si="0"/>
        <v>0.80970149253731338</v>
      </c>
    </row>
    <row r="12" spans="1:4" ht="16.5" x14ac:dyDescent="0.3">
      <c r="A12" s="112" t="s">
        <v>10</v>
      </c>
      <c r="B12" s="116">
        <v>1841</v>
      </c>
      <c r="C12" s="100">
        <v>848</v>
      </c>
      <c r="D12" s="74">
        <f t="shared" si="0"/>
        <v>0.53938077131993478</v>
      </c>
    </row>
    <row r="13" spans="1:4" ht="16.5" x14ac:dyDescent="0.3">
      <c r="A13" s="112" t="s">
        <v>13</v>
      </c>
      <c r="B13" s="116">
        <v>1779</v>
      </c>
      <c r="C13" s="100">
        <v>458</v>
      </c>
      <c r="D13" s="74">
        <f t="shared" si="0"/>
        <v>0.74255199550309159</v>
      </c>
    </row>
    <row r="14" spans="1:4" ht="16.5" x14ac:dyDescent="0.3">
      <c r="A14" s="112" t="s">
        <v>33</v>
      </c>
      <c r="B14" s="116">
        <v>1556</v>
      </c>
      <c r="C14" s="100">
        <v>724</v>
      </c>
      <c r="D14" s="74">
        <f t="shared" si="0"/>
        <v>0.53470437017994854</v>
      </c>
    </row>
    <row r="15" spans="1:4" ht="16.5" x14ac:dyDescent="0.3">
      <c r="A15" s="112" t="s">
        <v>35</v>
      </c>
      <c r="B15" s="116">
        <v>1105</v>
      </c>
      <c r="C15" s="100">
        <v>595</v>
      </c>
      <c r="D15" s="74">
        <f t="shared" si="0"/>
        <v>0.46153846153846156</v>
      </c>
    </row>
    <row r="16" spans="1:4" ht="16.5" x14ac:dyDescent="0.3">
      <c r="A16" s="112" t="s">
        <v>15</v>
      </c>
      <c r="B16" s="116">
        <v>1001</v>
      </c>
      <c r="C16" s="100">
        <v>758</v>
      </c>
      <c r="D16" s="74">
        <f t="shared" si="0"/>
        <v>0.24275724275724275</v>
      </c>
    </row>
    <row r="17" spans="1:5" ht="17.25" thickBot="1" x14ac:dyDescent="0.35">
      <c r="A17" s="98" t="s">
        <v>9</v>
      </c>
      <c r="B17" s="101">
        <f>'Hamburg inkl. Staffel'!AE17+'Hamburg inkl. Staffel'!AE15+'Hamburg inkl. Staffel'!AE14</f>
        <v>985</v>
      </c>
      <c r="C17" s="102">
        <v>664</v>
      </c>
      <c r="D17" s="74">
        <f t="shared" si="0"/>
        <v>0.32588832487309644</v>
      </c>
    </row>
    <row r="18" spans="1:5" ht="16.5" x14ac:dyDescent="0.3">
      <c r="B18" s="103">
        <f>SUM(B2:B17)</f>
        <v>54049</v>
      </c>
      <c r="C18" s="103">
        <v>22380</v>
      </c>
      <c r="D18" s="103">
        <f>B18-C18</f>
        <v>31669</v>
      </c>
      <c r="E18" s="74">
        <f>(B18-C18)/B18</f>
        <v>0.58593128457510779</v>
      </c>
    </row>
    <row r="19" spans="1:5" ht="16.5" x14ac:dyDescent="0.3">
      <c r="B19" s="109"/>
    </row>
  </sheetData>
  <sortState xmlns:xlrd2="http://schemas.microsoft.com/office/spreadsheetml/2017/richdata2" ref="A3:D17">
    <sortCondition descending="1" ref="B3:B17"/>
  </sortState>
  <pageMargins left="0.7" right="0.7" top="0.78740157499999996" bottom="0.78740157499999996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a281ed37-b03b-4864-9e5c-58d5434f06a7</BSO999929>
</file>

<file path=customXml/itemProps1.xml><?xml version="1.0" encoding="utf-8"?>
<ds:datastoreItem xmlns:ds="http://schemas.openxmlformats.org/officeDocument/2006/customXml" ds:itemID="{75DC8448-35C7-4A6E-ADB9-6D457AEAA27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Anteil LAG Hamburg</vt:lpstr>
      <vt:lpstr>Hamburg inkl. Staffel</vt:lpstr>
      <vt:lpstr>Entwicklung §16i HH und D</vt:lpstr>
      <vt:lpstr>Bundesländer im Vergleich</vt:lpstr>
      <vt:lpstr>'Anteil LAG Hamburg'!Druckbereich</vt:lpstr>
      <vt:lpstr>'Entwicklung §16i HH und D'!Druckbereich</vt:lpstr>
      <vt:lpstr>'Hamburg inkl. Staffel'!Druckbereich</vt:lpstr>
      <vt:lpstr>'Hamburg inkl. Staffel'!Drucktitel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Lafferentz</dc:creator>
  <cp:lastModifiedBy>Bernd Schröder</cp:lastModifiedBy>
  <cp:lastPrinted>2020-11-02T08:15:24Z</cp:lastPrinted>
  <dcterms:created xsi:type="dcterms:W3CDTF">2019-08-18T17:20:49Z</dcterms:created>
  <dcterms:modified xsi:type="dcterms:W3CDTF">2020-11-02T08:51:17Z</dcterms:modified>
</cp:coreProperties>
</file>